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JERA1807 - Oprava  sklepn..." sheetId="2" r:id="rId2"/>
    <sheet name="D.1.1 - Oprava sklepních ..." sheetId="3" r:id="rId3"/>
    <sheet name="D.1.4. - Oprava sklepních..." sheetId="4" r:id="rId4"/>
    <sheet name="D.1.4.2 - Oprava sklepníc..." sheetId="5" r:id="rId5"/>
    <sheet name="D.1.4.3 - Oprava sklepníc..." sheetId="6" r:id="rId6"/>
    <sheet name="Pokyny pro vyplnění" sheetId="7" r:id="rId7"/>
  </sheets>
  <definedNames>
    <definedName name="_xlnm.Print_Area" localSheetId="0">'Rekapitulace stavby'!$D$4:$AO$33,'Rekapitulace stavby'!$C$39:$AQ$57</definedName>
    <definedName name="_xlnm.Print_Titles" localSheetId="0">'Rekapitulace stavby'!$49:$49</definedName>
    <definedName name="_xlnm._FilterDatabase" localSheetId="1" hidden="1">'JERA1807 - Oprava  sklepn...'!$C$73:$K$81</definedName>
    <definedName name="_xlnm.Print_Area" localSheetId="1">'JERA1807 - Oprava  sklepn...'!$C$4:$J$34,'JERA1807 - Oprava  sklepn...'!$C$40:$J$57,'JERA1807 - Oprava  sklepn...'!$C$63:$K$81</definedName>
    <definedName name="_xlnm.Print_Titles" localSheetId="1">'JERA1807 - Oprava  sklepn...'!$73:$73</definedName>
    <definedName name="_xlnm._FilterDatabase" localSheetId="2" hidden="1">'D.1.1 - Oprava sklepních ...'!$C$88:$K$269</definedName>
    <definedName name="_xlnm.Print_Area" localSheetId="2">'D.1.1 - Oprava sklepních ...'!$C$4:$J$36,'D.1.1 - Oprava sklepních ...'!$C$42:$J$70,'D.1.1 - Oprava sklepních ...'!$C$76:$K$269</definedName>
    <definedName name="_xlnm.Print_Titles" localSheetId="2">'D.1.1 - Oprava sklepních ...'!$88:$88</definedName>
    <definedName name="_xlnm._FilterDatabase" localSheetId="3" hidden="1">'D.1.4. - Oprava sklepních...'!$C$82:$K$213</definedName>
    <definedName name="_xlnm.Print_Area" localSheetId="3">'D.1.4. - Oprava sklepních...'!$C$4:$J$36,'D.1.4. - Oprava sklepních...'!$C$42:$J$64,'D.1.4. - Oprava sklepních...'!$C$70:$K$213</definedName>
    <definedName name="_xlnm.Print_Titles" localSheetId="3">'D.1.4. - Oprava sklepních...'!$82:$82</definedName>
    <definedName name="_xlnm._FilterDatabase" localSheetId="4" hidden="1">'D.1.4.2 - Oprava sklepníc...'!$C$81:$K$130</definedName>
    <definedName name="_xlnm.Print_Area" localSheetId="4">'D.1.4.2 - Oprava sklepníc...'!$C$4:$J$36,'D.1.4.2 - Oprava sklepníc...'!$C$42:$J$63,'D.1.4.2 - Oprava sklepníc...'!$C$69:$K$130</definedName>
    <definedName name="_xlnm.Print_Titles" localSheetId="4">'D.1.4.2 - Oprava sklepníc...'!$81:$81</definedName>
    <definedName name="_xlnm._FilterDatabase" localSheetId="5" hidden="1">'D.1.4.3 - Oprava sklepníc...'!$C$77:$K$86</definedName>
    <definedName name="_xlnm.Print_Area" localSheetId="5">'D.1.4.3 - Oprava sklepníc...'!$C$4:$J$36,'D.1.4.3 - Oprava sklepníc...'!$C$42:$J$59,'D.1.4.3 - Oprava sklepníc...'!$C$65:$K$86</definedName>
    <definedName name="_xlnm.Print_Titles" localSheetId="5">'D.1.4.3 - Oprava sklepníc...'!$77:$77</definedName>
    <definedName name="_xlnm.Print_Area" localSheetId="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6"/>
  <c r="AX56"/>
  <c i="6"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F34"/>
  <c i="1" r="BD56"/>
  <c i="6" r="BH81"/>
  <c r="F33"/>
  <c i="1" r="BC56"/>
  <c i="6" r="BG81"/>
  <c r="F32"/>
  <c i="1" r="BB56"/>
  <c i="6" r="BF81"/>
  <c r="J31"/>
  <c i="1" r="AW56"/>
  <c i="6" r="F31"/>
  <c i="1" r="BA56"/>
  <c i="6" r="T81"/>
  <c r="T80"/>
  <c r="T79"/>
  <c r="T78"/>
  <c r="R81"/>
  <c r="R80"/>
  <c r="R79"/>
  <c r="R78"/>
  <c r="P81"/>
  <c r="P80"/>
  <c r="P79"/>
  <c r="P78"/>
  <c i="1" r="AU56"/>
  <c i="6" r="BK81"/>
  <c r="BK80"/>
  <c r="J80"/>
  <c r="BK79"/>
  <c r="J79"/>
  <c r="BK78"/>
  <c r="J78"/>
  <c r="J56"/>
  <c r="J27"/>
  <c i="1" r="AG56"/>
  <c i="6" r="J81"/>
  <c r="BE81"/>
  <c r="J30"/>
  <c i="1" r="AV56"/>
  <c i="6" r="F30"/>
  <c i="1" r="AZ56"/>
  <c i="6" r="J58"/>
  <c r="J57"/>
  <c r="J74"/>
  <c r="F74"/>
  <c r="F72"/>
  <c r="E70"/>
  <c r="J51"/>
  <c r="F51"/>
  <c r="F49"/>
  <c r="E47"/>
  <c r="J36"/>
  <c r="J18"/>
  <c r="E18"/>
  <c r="F75"/>
  <c r="F52"/>
  <c r="J17"/>
  <c r="J12"/>
  <c r="J72"/>
  <c r="J49"/>
  <c r="E7"/>
  <c r="E68"/>
  <c r="E45"/>
  <c i="1" r="AY55"/>
  <c r="AX55"/>
  <c i="5" r="BI130"/>
  <c r="BH130"/>
  <c r="BG130"/>
  <c r="BF130"/>
  <c r="T130"/>
  <c r="T129"/>
  <c r="R130"/>
  <c r="R129"/>
  <c r="P130"/>
  <c r="P129"/>
  <c r="BK130"/>
  <c r="BK129"/>
  <c r="J129"/>
  <c r="J130"/>
  <c r="BE130"/>
  <c r="J62"/>
  <c r="BI128"/>
  <c r="BH128"/>
  <c r="BG128"/>
  <c r="BF128"/>
  <c r="T128"/>
  <c r="R128"/>
  <c r="P128"/>
  <c r="BK128"/>
  <c r="J128"/>
  <c r="BE128"/>
  <c r="BI127"/>
  <c r="BH127"/>
  <c r="BG127"/>
  <c r="BF127"/>
  <c r="T127"/>
  <c r="T126"/>
  <c r="R127"/>
  <c r="R126"/>
  <c r="P127"/>
  <c r="P126"/>
  <c r="BK127"/>
  <c r="BK126"/>
  <c r="J126"/>
  <c r="J127"/>
  <c r="BE127"/>
  <c r="J61"/>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1"/>
  <c r="BH111"/>
  <c r="BG111"/>
  <c r="BF111"/>
  <c r="T111"/>
  <c r="T110"/>
  <c r="R111"/>
  <c r="R110"/>
  <c r="P111"/>
  <c r="P110"/>
  <c r="BK111"/>
  <c r="BK110"/>
  <c r="J110"/>
  <c r="J111"/>
  <c r="BE111"/>
  <c r="J60"/>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T97"/>
  <c r="R98"/>
  <c r="R97"/>
  <c r="P98"/>
  <c r="P97"/>
  <c r="BK98"/>
  <c r="BK97"/>
  <c r="J97"/>
  <c r="J98"/>
  <c r="BE98"/>
  <c r="J59"/>
  <c r="BI95"/>
  <c r="BH95"/>
  <c r="BG95"/>
  <c r="BF95"/>
  <c r="T95"/>
  <c r="R95"/>
  <c r="P95"/>
  <c r="BK95"/>
  <c r="J95"/>
  <c r="BE95"/>
  <c r="BI94"/>
  <c r="BH94"/>
  <c r="BG94"/>
  <c r="BF94"/>
  <c r="T94"/>
  <c r="R94"/>
  <c r="P94"/>
  <c r="BK94"/>
  <c r="J94"/>
  <c r="BE94"/>
  <c r="BI93"/>
  <c r="BH93"/>
  <c r="BG93"/>
  <c r="BF93"/>
  <c r="T93"/>
  <c r="R93"/>
  <c r="P93"/>
  <c r="BK93"/>
  <c r="J93"/>
  <c r="BE93"/>
  <c r="BI91"/>
  <c r="BH91"/>
  <c r="BG91"/>
  <c r="BF91"/>
  <c r="T91"/>
  <c r="R91"/>
  <c r="P91"/>
  <c r="BK91"/>
  <c r="J91"/>
  <c r="BE91"/>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F34"/>
  <c i="1" r="BD55"/>
  <c i="5" r="BH85"/>
  <c r="F33"/>
  <c i="1" r="BC55"/>
  <c i="5" r="BG85"/>
  <c r="F32"/>
  <c i="1" r="BB55"/>
  <c i="5" r="BF85"/>
  <c r="J31"/>
  <c i="1" r="AW55"/>
  <c i="5" r="F31"/>
  <c i="1" r="BA55"/>
  <c i="5" r="T85"/>
  <c r="T84"/>
  <c r="T83"/>
  <c r="T82"/>
  <c r="R85"/>
  <c r="R84"/>
  <c r="R83"/>
  <c r="R82"/>
  <c r="P85"/>
  <c r="P84"/>
  <c r="P83"/>
  <c r="P82"/>
  <c i="1" r="AU55"/>
  <c i="5" r="BK85"/>
  <c r="BK84"/>
  <c r="J84"/>
  <c r="BK83"/>
  <c r="J83"/>
  <c r="BK82"/>
  <c r="J82"/>
  <c r="J56"/>
  <c r="J27"/>
  <c i="1" r="AG55"/>
  <c i="5" r="J85"/>
  <c r="BE85"/>
  <c r="J30"/>
  <c i="1" r="AV55"/>
  <c i="5" r="F30"/>
  <c i="1" r="AZ55"/>
  <c i="5" r="J58"/>
  <c r="J57"/>
  <c r="J78"/>
  <c r="F78"/>
  <c r="F76"/>
  <c r="E74"/>
  <c r="J51"/>
  <c r="F51"/>
  <c r="F49"/>
  <c r="E47"/>
  <c r="J36"/>
  <c r="J18"/>
  <c r="E18"/>
  <c r="F79"/>
  <c r="F52"/>
  <c r="J17"/>
  <c r="J12"/>
  <c r="J76"/>
  <c r="J49"/>
  <c r="E7"/>
  <c r="E72"/>
  <c r="E45"/>
  <c i="1" r="AY54"/>
  <c r="AX54"/>
  <c i="4"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3"/>
  <c r="BH203"/>
  <c r="BG203"/>
  <c r="BF203"/>
  <c r="T203"/>
  <c r="R203"/>
  <c r="P203"/>
  <c r="BK203"/>
  <c r="J203"/>
  <c r="BE203"/>
  <c r="BI202"/>
  <c r="BH202"/>
  <c r="BG202"/>
  <c r="BF202"/>
  <c r="T202"/>
  <c r="R202"/>
  <c r="P202"/>
  <c r="BK202"/>
  <c r="J202"/>
  <c r="BE202"/>
  <c r="BI200"/>
  <c r="BH200"/>
  <c r="BG200"/>
  <c r="BF200"/>
  <c r="T200"/>
  <c r="R200"/>
  <c r="P200"/>
  <c r="BK200"/>
  <c r="J200"/>
  <c r="BE200"/>
  <c r="BI199"/>
  <c r="BH199"/>
  <c r="BG199"/>
  <c r="BF199"/>
  <c r="T199"/>
  <c r="R199"/>
  <c r="P199"/>
  <c r="BK199"/>
  <c r="J199"/>
  <c r="BE199"/>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1"/>
  <c r="BH191"/>
  <c r="BG191"/>
  <c r="BF191"/>
  <c r="T191"/>
  <c r="R191"/>
  <c r="P191"/>
  <c r="BK191"/>
  <c r="J191"/>
  <c r="BE191"/>
  <c r="BI189"/>
  <c r="BH189"/>
  <c r="BG189"/>
  <c r="BF189"/>
  <c r="T189"/>
  <c r="R189"/>
  <c r="P189"/>
  <c r="BK189"/>
  <c r="J189"/>
  <c r="BE189"/>
  <c r="BI188"/>
  <c r="BH188"/>
  <c r="BG188"/>
  <c r="BF188"/>
  <c r="T188"/>
  <c r="T187"/>
  <c r="R188"/>
  <c r="R187"/>
  <c r="P188"/>
  <c r="P187"/>
  <c r="BK188"/>
  <c r="BK187"/>
  <c r="J187"/>
  <c r="J188"/>
  <c r="BE188"/>
  <c r="J63"/>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9"/>
  <c r="BH129"/>
  <c r="BG129"/>
  <c r="BF129"/>
  <c r="T129"/>
  <c r="T128"/>
  <c r="R129"/>
  <c r="R128"/>
  <c r="P129"/>
  <c r="P128"/>
  <c r="BK129"/>
  <c r="BK128"/>
  <c r="J128"/>
  <c r="J129"/>
  <c r="BE129"/>
  <c r="J62"/>
  <c r="BI126"/>
  <c r="BH126"/>
  <c r="BG126"/>
  <c r="BF126"/>
  <c r="T126"/>
  <c r="R126"/>
  <c r="P126"/>
  <c r="BK126"/>
  <c r="J126"/>
  <c r="BE126"/>
  <c r="BI124"/>
  <c r="BH124"/>
  <c r="BG124"/>
  <c r="BF124"/>
  <c r="T124"/>
  <c r="R124"/>
  <c r="P124"/>
  <c r="BK124"/>
  <c r="J124"/>
  <c r="BE124"/>
  <c r="BI122"/>
  <c r="BH122"/>
  <c r="BG122"/>
  <c r="BF122"/>
  <c r="T122"/>
  <c r="R122"/>
  <c r="P122"/>
  <c r="BK122"/>
  <c r="J122"/>
  <c r="BE122"/>
  <c r="BI121"/>
  <c r="BH121"/>
  <c r="BG121"/>
  <c r="BF121"/>
  <c r="T121"/>
  <c r="R121"/>
  <c r="P121"/>
  <c r="BK121"/>
  <c r="J121"/>
  <c r="BE121"/>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3"/>
  <c r="BH103"/>
  <c r="BG103"/>
  <c r="BF103"/>
  <c r="T103"/>
  <c r="R103"/>
  <c r="P103"/>
  <c r="BK103"/>
  <c r="J103"/>
  <c r="BE103"/>
  <c r="BI102"/>
  <c r="BH102"/>
  <c r="BG102"/>
  <c r="BF102"/>
  <c r="T102"/>
  <c r="R102"/>
  <c r="P102"/>
  <c r="BK102"/>
  <c r="J102"/>
  <c r="BE102"/>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T95"/>
  <c r="T94"/>
  <c r="R96"/>
  <c r="R95"/>
  <c r="R94"/>
  <c r="P96"/>
  <c r="P95"/>
  <c r="P94"/>
  <c r="BK96"/>
  <c r="BK95"/>
  <c r="J95"/>
  <c r="BK94"/>
  <c r="J94"/>
  <c r="J96"/>
  <c r="BE96"/>
  <c r="J61"/>
  <c r="J60"/>
  <c r="BI89"/>
  <c r="BH89"/>
  <c r="BG89"/>
  <c r="BF89"/>
  <c r="T89"/>
  <c r="T88"/>
  <c r="T87"/>
  <c r="R89"/>
  <c r="R88"/>
  <c r="R87"/>
  <c r="P89"/>
  <c r="P88"/>
  <c r="P87"/>
  <c r="BK89"/>
  <c r="BK88"/>
  <c r="J88"/>
  <c r="BK87"/>
  <c r="J87"/>
  <c r="J89"/>
  <c r="BE89"/>
  <c r="J59"/>
  <c r="J58"/>
  <c r="BI86"/>
  <c r="BH86"/>
  <c r="BG86"/>
  <c r="BF86"/>
  <c r="T86"/>
  <c r="R86"/>
  <c r="P86"/>
  <c r="BK86"/>
  <c r="J86"/>
  <c r="BE86"/>
  <c r="BI85"/>
  <c r="F34"/>
  <c i="1" r="BD54"/>
  <c i="4" r="BH85"/>
  <c r="F33"/>
  <c i="1" r="BC54"/>
  <c i="4" r="BG85"/>
  <c r="F32"/>
  <c i="1" r="BB54"/>
  <c i="4" r="BF85"/>
  <c r="J31"/>
  <c i="1" r="AW54"/>
  <c i="4" r="F31"/>
  <c i="1" r="BA54"/>
  <c i="4" r="T85"/>
  <c r="T84"/>
  <c r="T83"/>
  <c r="R85"/>
  <c r="R84"/>
  <c r="R83"/>
  <c r="P85"/>
  <c r="P84"/>
  <c r="P83"/>
  <c i="1" r="AU54"/>
  <c i="4" r="BK85"/>
  <c r="BK84"/>
  <c r="J84"/>
  <c r="BK83"/>
  <c r="J83"/>
  <c r="J56"/>
  <c r="J27"/>
  <c i="1" r="AG54"/>
  <c i="4" r="J85"/>
  <c r="BE85"/>
  <c r="J30"/>
  <c i="1" r="AV54"/>
  <c i="4" r="F30"/>
  <c i="1" r="AZ54"/>
  <c i="4" r="J57"/>
  <c r="J79"/>
  <c r="F79"/>
  <c r="F77"/>
  <c r="E75"/>
  <c r="J51"/>
  <c r="F51"/>
  <c r="F49"/>
  <c r="E47"/>
  <c r="J36"/>
  <c r="J18"/>
  <c r="E18"/>
  <c r="F80"/>
  <c r="F52"/>
  <c r="J17"/>
  <c r="J12"/>
  <c r="J77"/>
  <c r="J49"/>
  <c r="E7"/>
  <c r="E73"/>
  <c r="E45"/>
  <c i="1" r="AY53"/>
  <c r="AX53"/>
  <c i="3" r="BI261"/>
  <c r="BH261"/>
  <c r="BG261"/>
  <c r="BF261"/>
  <c r="T261"/>
  <c r="R261"/>
  <c r="P261"/>
  <c r="BK261"/>
  <c r="J261"/>
  <c r="BE261"/>
  <c r="BI260"/>
  <c r="BH260"/>
  <c r="BG260"/>
  <c r="BF260"/>
  <c r="T260"/>
  <c r="R260"/>
  <c r="P260"/>
  <c r="BK260"/>
  <c r="J260"/>
  <c r="BE260"/>
  <c r="BI259"/>
  <c r="BH259"/>
  <c r="BG259"/>
  <c r="BF259"/>
  <c r="T259"/>
  <c r="R259"/>
  <c r="P259"/>
  <c r="BK259"/>
  <c r="J259"/>
  <c r="BE259"/>
  <c r="BI258"/>
  <c r="BH258"/>
  <c r="BG258"/>
  <c r="BF258"/>
  <c r="T258"/>
  <c r="R258"/>
  <c r="P258"/>
  <c r="BK258"/>
  <c r="J258"/>
  <c r="BE258"/>
  <c r="BI248"/>
  <c r="BH248"/>
  <c r="BG248"/>
  <c r="BF248"/>
  <c r="T248"/>
  <c r="T247"/>
  <c r="R248"/>
  <c r="R247"/>
  <c r="P248"/>
  <c r="P247"/>
  <c r="BK248"/>
  <c r="BK247"/>
  <c r="J247"/>
  <c r="J248"/>
  <c r="BE248"/>
  <c r="J69"/>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39"/>
  <c r="BH239"/>
  <c r="BG239"/>
  <c r="BF239"/>
  <c r="T239"/>
  <c r="T238"/>
  <c r="R239"/>
  <c r="R238"/>
  <c r="P239"/>
  <c r="P238"/>
  <c r="BK239"/>
  <c r="BK238"/>
  <c r="J238"/>
  <c r="J239"/>
  <c r="BE239"/>
  <c r="J68"/>
  <c r="BI236"/>
  <c r="BH236"/>
  <c r="BG236"/>
  <c r="BF236"/>
  <c r="T236"/>
  <c r="R236"/>
  <c r="P236"/>
  <c r="BK236"/>
  <c r="J236"/>
  <c r="BE236"/>
  <c r="BI234"/>
  <c r="BH234"/>
  <c r="BG234"/>
  <c r="BF234"/>
  <c r="T234"/>
  <c r="R234"/>
  <c r="P234"/>
  <c r="BK234"/>
  <c r="J234"/>
  <c r="BE234"/>
  <c r="BI233"/>
  <c r="BH233"/>
  <c r="BG233"/>
  <c r="BF233"/>
  <c r="T233"/>
  <c r="R233"/>
  <c r="P233"/>
  <c r="BK233"/>
  <c r="J233"/>
  <c r="BE233"/>
  <c r="BI232"/>
  <c r="BH232"/>
  <c r="BG232"/>
  <c r="BF232"/>
  <c r="T232"/>
  <c r="R232"/>
  <c r="P232"/>
  <c r="BK232"/>
  <c r="J232"/>
  <c r="BE232"/>
  <c r="BI231"/>
  <c r="BH231"/>
  <c r="BG231"/>
  <c r="BF231"/>
  <c r="T231"/>
  <c r="R231"/>
  <c r="P231"/>
  <c r="BK231"/>
  <c r="J231"/>
  <c r="BE231"/>
  <c r="BI226"/>
  <c r="BH226"/>
  <c r="BG226"/>
  <c r="BF226"/>
  <c r="T226"/>
  <c r="R226"/>
  <c r="P226"/>
  <c r="BK226"/>
  <c r="J226"/>
  <c r="BE226"/>
  <c r="BI223"/>
  <c r="BH223"/>
  <c r="BG223"/>
  <c r="BF223"/>
  <c r="T223"/>
  <c r="R223"/>
  <c r="P223"/>
  <c r="BK223"/>
  <c r="J223"/>
  <c r="BE223"/>
  <c r="BI221"/>
  <c r="BH221"/>
  <c r="BG221"/>
  <c r="BF221"/>
  <c r="T221"/>
  <c r="R221"/>
  <c r="P221"/>
  <c r="BK221"/>
  <c r="J221"/>
  <c r="BE221"/>
  <c r="BI218"/>
  <c r="BH218"/>
  <c r="BG218"/>
  <c r="BF218"/>
  <c r="T218"/>
  <c r="T217"/>
  <c r="R218"/>
  <c r="R217"/>
  <c r="P218"/>
  <c r="P217"/>
  <c r="BK218"/>
  <c r="BK217"/>
  <c r="J217"/>
  <c r="J218"/>
  <c r="BE218"/>
  <c r="J67"/>
  <c r="BI216"/>
  <c r="BH216"/>
  <c r="BG216"/>
  <c r="BF216"/>
  <c r="T216"/>
  <c r="R216"/>
  <c r="P216"/>
  <c r="BK216"/>
  <c r="J216"/>
  <c r="BE216"/>
  <c r="BI214"/>
  <c r="BH214"/>
  <c r="BG214"/>
  <c r="BF214"/>
  <c r="T214"/>
  <c r="R214"/>
  <c r="P214"/>
  <c r="BK214"/>
  <c r="J214"/>
  <c r="BE214"/>
  <c r="BI213"/>
  <c r="BH213"/>
  <c r="BG213"/>
  <c r="BF213"/>
  <c r="T213"/>
  <c r="T212"/>
  <c r="R213"/>
  <c r="R212"/>
  <c r="P213"/>
  <c r="P212"/>
  <c r="BK213"/>
  <c r="BK212"/>
  <c r="J212"/>
  <c r="J213"/>
  <c r="BE213"/>
  <c r="J66"/>
  <c r="BI210"/>
  <c r="BH210"/>
  <c r="BG210"/>
  <c r="BF210"/>
  <c r="T210"/>
  <c r="R210"/>
  <c r="P210"/>
  <c r="BK210"/>
  <c r="J210"/>
  <c r="BE210"/>
  <c r="BI208"/>
  <c r="BH208"/>
  <c r="BG208"/>
  <c r="BF208"/>
  <c r="T208"/>
  <c r="R208"/>
  <c r="P208"/>
  <c r="BK208"/>
  <c r="J208"/>
  <c r="BE208"/>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1"/>
  <c r="BH201"/>
  <c r="BG201"/>
  <c r="BF201"/>
  <c r="T201"/>
  <c r="R201"/>
  <c r="P201"/>
  <c r="BK201"/>
  <c r="J201"/>
  <c r="BE201"/>
  <c r="BI198"/>
  <c r="BH198"/>
  <c r="BG198"/>
  <c r="BF198"/>
  <c r="T198"/>
  <c r="R198"/>
  <c r="P198"/>
  <c r="BK198"/>
  <c r="J198"/>
  <c r="BE198"/>
  <c r="BI195"/>
  <c r="BH195"/>
  <c r="BG195"/>
  <c r="BF195"/>
  <c r="T195"/>
  <c r="R195"/>
  <c r="P195"/>
  <c r="BK195"/>
  <c r="J195"/>
  <c r="BE195"/>
  <c r="BI193"/>
  <c r="BH193"/>
  <c r="BG193"/>
  <c r="BF193"/>
  <c r="T193"/>
  <c r="R193"/>
  <c r="P193"/>
  <c r="BK193"/>
  <c r="J193"/>
  <c r="BE193"/>
  <c r="BI190"/>
  <c r="BH190"/>
  <c r="BG190"/>
  <c r="BF190"/>
  <c r="T190"/>
  <c r="R190"/>
  <c r="P190"/>
  <c r="BK190"/>
  <c r="J190"/>
  <c r="BE190"/>
  <c r="BI188"/>
  <c r="BH188"/>
  <c r="BG188"/>
  <c r="BF188"/>
  <c r="T188"/>
  <c r="R188"/>
  <c r="P188"/>
  <c r="BK188"/>
  <c r="J188"/>
  <c r="BE188"/>
  <c r="BI187"/>
  <c r="BH187"/>
  <c r="BG187"/>
  <c r="BF187"/>
  <c r="T187"/>
  <c r="R187"/>
  <c r="P187"/>
  <c r="BK187"/>
  <c r="J187"/>
  <c r="BE187"/>
  <c r="BI185"/>
  <c r="BH185"/>
  <c r="BG185"/>
  <c r="BF185"/>
  <c r="T185"/>
  <c r="R185"/>
  <c r="P185"/>
  <c r="BK185"/>
  <c r="J185"/>
  <c r="BE185"/>
  <c r="BI176"/>
  <c r="BH176"/>
  <c r="BG176"/>
  <c r="BF176"/>
  <c r="T176"/>
  <c r="T175"/>
  <c r="R176"/>
  <c r="R175"/>
  <c r="P176"/>
  <c r="P175"/>
  <c r="BK176"/>
  <c r="BK175"/>
  <c r="J175"/>
  <c r="J176"/>
  <c r="BE176"/>
  <c r="J65"/>
  <c r="BI174"/>
  <c r="BH174"/>
  <c r="BG174"/>
  <c r="BF174"/>
  <c r="T174"/>
  <c r="T173"/>
  <c r="R174"/>
  <c r="R173"/>
  <c r="P174"/>
  <c r="P173"/>
  <c r="BK174"/>
  <c r="BK173"/>
  <c r="J173"/>
  <c r="J174"/>
  <c r="BE174"/>
  <c r="J64"/>
  <c r="BI171"/>
  <c r="BH171"/>
  <c r="BG171"/>
  <c r="BF171"/>
  <c r="T171"/>
  <c r="R171"/>
  <c r="P171"/>
  <c r="BK171"/>
  <c r="J171"/>
  <c r="BE171"/>
  <c r="BI170"/>
  <c r="BH170"/>
  <c r="BG170"/>
  <c r="BF170"/>
  <c r="T170"/>
  <c r="R170"/>
  <c r="P170"/>
  <c r="BK170"/>
  <c r="J170"/>
  <c r="BE170"/>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1"/>
  <c r="BH161"/>
  <c r="BG161"/>
  <c r="BF161"/>
  <c r="T161"/>
  <c r="T160"/>
  <c r="T159"/>
  <c r="R161"/>
  <c r="R160"/>
  <c r="R159"/>
  <c r="P161"/>
  <c r="P160"/>
  <c r="P159"/>
  <c r="BK161"/>
  <c r="BK160"/>
  <c r="J160"/>
  <c r="BK159"/>
  <c r="J159"/>
  <c r="J161"/>
  <c r="BE161"/>
  <c r="J63"/>
  <c r="J62"/>
  <c r="BI157"/>
  <c r="BH157"/>
  <c r="BG157"/>
  <c r="BF157"/>
  <c r="T157"/>
  <c r="R157"/>
  <c r="P157"/>
  <c r="BK157"/>
  <c r="J157"/>
  <c r="BE157"/>
  <c r="BI155"/>
  <c r="BH155"/>
  <c r="BG155"/>
  <c r="BF155"/>
  <c r="T155"/>
  <c r="T154"/>
  <c r="R155"/>
  <c r="R154"/>
  <c r="P155"/>
  <c r="P154"/>
  <c r="BK155"/>
  <c r="BK154"/>
  <c r="J154"/>
  <c r="J155"/>
  <c r="BE155"/>
  <c r="J61"/>
  <c r="BI152"/>
  <c r="BH152"/>
  <c r="BG152"/>
  <c r="BF152"/>
  <c r="T152"/>
  <c r="R152"/>
  <c r="P152"/>
  <c r="BK152"/>
  <c r="J152"/>
  <c r="BE152"/>
  <c r="BI149"/>
  <c r="BH149"/>
  <c r="BG149"/>
  <c r="BF149"/>
  <c r="T149"/>
  <c r="R149"/>
  <c r="P149"/>
  <c r="BK149"/>
  <c r="J149"/>
  <c r="BE149"/>
  <c r="BI147"/>
  <c r="BH147"/>
  <c r="BG147"/>
  <c r="BF147"/>
  <c r="T147"/>
  <c r="R147"/>
  <c r="P147"/>
  <c r="BK147"/>
  <c r="J147"/>
  <c r="BE147"/>
  <c r="BI145"/>
  <c r="BH145"/>
  <c r="BG145"/>
  <c r="BF145"/>
  <c r="T145"/>
  <c r="T144"/>
  <c r="R145"/>
  <c r="R144"/>
  <c r="P145"/>
  <c r="P144"/>
  <c r="BK145"/>
  <c r="BK144"/>
  <c r="J144"/>
  <c r="J145"/>
  <c r="BE145"/>
  <c r="J60"/>
  <c r="BI142"/>
  <c r="BH142"/>
  <c r="BG142"/>
  <c r="BF142"/>
  <c r="T142"/>
  <c r="R142"/>
  <c r="P142"/>
  <c r="BK142"/>
  <c r="J142"/>
  <c r="BE142"/>
  <c r="BI136"/>
  <c r="BH136"/>
  <c r="BG136"/>
  <c r="BF136"/>
  <c r="T136"/>
  <c r="R136"/>
  <c r="P136"/>
  <c r="BK136"/>
  <c r="J136"/>
  <c r="BE136"/>
  <c r="BI133"/>
  <c r="BH133"/>
  <c r="BG133"/>
  <c r="BF133"/>
  <c r="T133"/>
  <c r="R133"/>
  <c r="P133"/>
  <c r="BK133"/>
  <c r="J133"/>
  <c r="BE133"/>
  <c r="BI126"/>
  <c r="BH126"/>
  <c r="BG126"/>
  <c r="BF126"/>
  <c r="T126"/>
  <c r="R126"/>
  <c r="P126"/>
  <c r="BK126"/>
  <c r="J126"/>
  <c r="BE126"/>
  <c r="BI124"/>
  <c r="BH124"/>
  <c r="BG124"/>
  <c r="BF124"/>
  <c r="T124"/>
  <c r="R124"/>
  <c r="P124"/>
  <c r="BK124"/>
  <c r="J124"/>
  <c r="BE124"/>
  <c r="BI122"/>
  <c r="BH122"/>
  <c r="BG122"/>
  <c r="BF122"/>
  <c r="T122"/>
  <c r="T121"/>
  <c r="R122"/>
  <c r="R121"/>
  <c r="P122"/>
  <c r="P121"/>
  <c r="BK122"/>
  <c r="BK121"/>
  <c r="J121"/>
  <c r="J122"/>
  <c r="BE122"/>
  <c r="J59"/>
  <c r="BI120"/>
  <c r="BH120"/>
  <c r="BG120"/>
  <c r="BF120"/>
  <c r="T120"/>
  <c r="R120"/>
  <c r="P120"/>
  <c r="BK120"/>
  <c r="J120"/>
  <c r="BE120"/>
  <c r="BI119"/>
  <c r="BH119"/>
  <c r="BG119"/>
  <c r="BF119"/>
  <c r="T119"/>
  <c r="R119"/>
  <c r="P119"/>
  <c r="BK119"/>
  <c r="J119"/>
  <c r="BE119"/>
  <c r="BI118"/>
  <c r="BH118"/>
  <c r="BG118"/>
  <c r="BF118"/>
  <c r="T118"/>
  <c r="R118"/>
  <c r="P118"/>
  <c r="BK118"/>
  <c r="J118"/>
  <c r="BE118"/>
  <c r="BI114"/>
  <c r="BH114"/>
  <c r="BG114"/>
  <c r="BF114"/>
  <c r="T114"/>
  <c r="R114"/>
  <c r="P114"/>
  <c r="BK114"/>
  <c r="J114"/>
  <c r="BE114"/>
  <c r="BI110"/>
  <c r="BH110"/>
  <c r="BG110"/>
  <c r="BF110"/>
  <c r="T110"/>
  <c r="R110"/>
  <c r="P110"/>
  <c r="BK110"/>
  <c r="J110"/>
  <c r="BE110"/>
  <c r="BI97"/>
  <c r="BH97"/>
  <c r="BG97"/>
  <c r="BF97"/>
  <c r="T97"/>
  <c r="R97"/>
  <c r="P97"/>
  <c r="BK97"/>
  <c r="J97"/>
  <c r="BE97"/>
  <c r="BI92"/>
  <c r="F34"/>
  <c i="1" r="BD53"/>
  <c i="3" r="BH92"/>
  <c r="F33"/>
  <c i="1" r="BC53"/>
  <c i="3" r="BG92"/>
  <c r="F32"/>
  <c i="1" r="BB53"/>
  <c i="3" r="BF92"/>
  <c r="J31"/>
  <c i="1" r="AW53"/>
  <c i="3" r="F31"/>
  <c i="1" r="BA53"/>
  <c i="3" r="T92"/>
  <c r="T91"/>
  <c r="T90"/>
  <c r="T89"/>
  <c r="R92"/>
  <c r="R91"/>
  <c r="R90"/>
  <c r="R89"/>
  <c r="P92"/>
  <c r="P91"/>
  <c r="P90"/>
  <c r="P89"/>
  <c i="1" r="AU53"/>
  <c i="3" r="BK92"/>
  <c r="BK91"/>
  <c r="J91"/>
  <c r="BK90"/>
  <c r="J90"/>
  <c r="BK89"/>
  <c r="J89"/>
  <c r="J56"/>
  <c r="J27"/>
  <c i="1" r="AG53"/>
  <c i="3" r="J92"/>
  <c r="BE92"/>
  <c r="J30"/>
  <c i="1" r="AV53"/>
  <c i="3" r="F30"/>
  <c i="1" r="AZ53"/>
  <c i="3" r="J58"/>
  <c r="J57"/>
  <c r="J85"/>
  <c r="F85"/>
  <c r="F83"/>
  <c r="E81"/>
  <c r="J51"/>
  <c r="F51"/>
  <c r="F49"/>
  <c r="E47"/>
  <c r="J36"/>
  <c r="J18"/>
  <c r="E18"/>
  <c r="F86"/>
  <c r="F52"/>
  <c r="J17"/>
  <c r="J12"/>
  <c r="J83"/>
  <c r="J49"/>
  <c r="E7"/>
  <c r="E79"/>
  <c r="E45"/>
  <c i="1" r="AY52"/>
  <c r="AX52"/>
  <c i="2" r="BI81"/>
  <c r="BH81"/>
  <c r="BG81"/>
  <c r="BF81"/>
  <c r="T81"/>
  <c r="T80"/>
  <c r="R81"/>
  <c r="R80"/>
  <c r="P81"/>
  <c r="P80"/>
  <c r="BK81"/>
  <c r="BK80"/>
  <c r="J80"/>
  <c r="J81"/>
  <c r="BE81"/>
  <c r="J56"/>
  <c r="BI79"/>
  <c r="BH79"/>
  <c r="BG79"/>
  <c r="BF79"/>
  <c r="T79"/>
  <c r="T78"/>
  <c r="R79"/>
  <c r="R78"/>
  <c r="P79"/>
  <c r="P78"/>
  <c r="BK79"/>
  <c r="BK78"/>
  <c r="J78"/>
  <c r="J79"/>
  <c r="BE79"/>
  <c r="J55"/>
  <c r="BI77"/>
  <c r="F32"/>
  <c i="1" r="BD52"/>
  <c i="2" r="BH77"/>
  <c r="F31"/>
  <c i="1" r="BC52"/>
  <c i="2" r="BG77"/>
  <c r="F30"/>
  <c i="1" r="BB52"/>
  <c i="2" r="BF77"/>
  <c r="J29"/>
  <c i="1" r="AW52"/>
  <c i="2" r="F29"/>
  <c i="1" r="BA52"/>
  <c i="2" r="T77"/>
  <c r="T76"/>
  <c r="T75"/>
  <c r="T74"/>
  <c r="R77"/>
  <c r="R76"/>
  <c r="R75"/>
  <c r="R74"/>
  <c r="P77"/>
  <c r="P76"/>
  <c r="P75"/>
  <c r="P74"/>
  <c i="1" r="AU52"/>
  <c i="2" r="BK77"/>
  <c r="BK76"/>
  <c r="J76"/>
  <c r="BK75"/>
  <c r="J75"/>
  <c r="BK74"/>
  <c r="J74"/>
  <c r="J52"/>
  <c r="J25"/>
  <c i="1" r="AG52"/>
  <c i="2" r="J77"/>
  <c r="BE77"/>
  <c r="J28"/>
  <c i="1" r="AV52"/>
  <c i="2" r="F28"/>
  <c i="1" r="AZ52"/>
  <c i="2" r="J54"/>
  <c r="J53"/>
  <c r="J70"/>
  <c r="F70"/>
  <c r="F68"/>
  <c r="E66"/>
  <c r="J47"/>
  <c r="F47"/>
  <c r="F45"/>
  <c r="E43"/>
  <c r="J34"/>
  <c r="J16"/>
  <c r="E16"/>
  <c r="F71"/>
  <c r="F48"/>
  <c r="J15"/>
  <c r="J10"/>
  <c r="J68"/>
  <c r="J45"/>
  <c i="1" r="BD51"/>
  <c r="W30"/>
  <c r="BC51"/>
  <c r="W29"/>
  <c r="BB51"/>
  <c r="W28"/>
  <c r="BA51"/>
  <c r="W27"/>
  <c r="AZ51"/>
  <c r="W26"/>
  <c r="AY51"/>
  <c r="AX51"/>
  <c r="AW51"/>
  <c r="AK27"/>
  <c r="AV51"/>
  <c r="AK26"/>
  <c r="AU51"/>
  <c r="AT51"/>
  <c r="AS51"/>
  <c r="AG51"/>
  <c r="AK23"/>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<sst xmlns="http://schemas.openxmlformats.org/spreadsheetml/2006/main">
  <si>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</si>
  <si>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</si>
  <si>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</si>
  <si>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</si>
  <si>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</si>
  <si>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</si>
  <si>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</si>
  <si>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{68a0b1b7-9f3a-4ed2-a3ec-661457c5f3f9}</t>
  </si>
  <si>
    <t>0,01</t>
  </si>
  <si>
    <t>21</t>
  </si>
  <si>
    <t>15</t>
  </si>
  <si>
    <t>REKAPITULACE STAVBY</t>
  </si>
  <si>
    <t xml:space="preserve">v ---  níže se nacházejí doplnkové a pomocné údaje k sestavám  --- v</t>
  </si>
  <si>
    <t>Návod na vyplnění</t>
  </si>
  <si>
    <t>0,001</t>
  </si>
  <si>
    <t>Kód:</t>
  </si>
  <si>
    <t>JERA1807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</si>
  <si>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</si>
  <si>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</si>
  <si>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 xml:space="preserve">Oprava  sklepních prostor v objektu Gurťjevova 11,Ostrava - Zábřeh</t>
  </si>
  <si>
    <t>KSO:</t>
  </si>
  <si>
    <t>801</t>
  </si>
  <si>
    <t>CC-CZ:</t>
  </si>
  <si>
    <t>1</t>
  </si>
  <si>
    <t>Místo:</t>
  </si>
  <si>
    <t xml:space="preserve">Ostrava-Zábřeh </t>
  </si>
  <si>
    <t>Datum:</t>
  </si>
  <si>
    <t>8. 6. 2018</t>
  </si>
  <si>
    <t>CZ-CPV:</t>
  </si>
  <si>
    <t>50000000-5</t>
  </si>
  <si>
    <t>CZ-CPA:</t>
  </si>
  <si>
    <t>41</t>
  </si>
  <si>
    <t>Zadavatel:</t>
  </si>
  <si>
    <t>IČ:</t>
  </si>
  <si>
    <t>00845451</t>
  </si>
  <si>
    <t xml:space="preserve">Statutár.město Ostrava,Městský obvod Ostrava-Jih </t>
  </si>
  <si>
    <t>DIČ:</t>
  </si>
  <si>
    <t>CZ00845451</t>
  </si>
  <si>
    <t>Uchazeč:</t>
  </si>
  <si>
    <t>Vyplň údaj</t>
  </si>
  <si>
    <t>Projektant:</t>
  </si>
  <si>
    <t/>
  </si>
  <si>
    <t xml:space="preserve">Jorgos Jerakas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</si>
  <si>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</si>
  <si>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</si>
  <si>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</si>
  <si>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</si>
  <si>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</si>
  <si>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</si>
  <si>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</si>
  <si>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</si>
  <si>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</si>
  <si>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</si>
  <si>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</si>
  <si>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</si>
  <si>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</si>
  <si>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</si>
  <si>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</si>
  <si>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</si>
  <si>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</si>
  <si>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</si>
  <si>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</si>
  <si>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</si>
  <si>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</si>
  <si>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</si>
  <si>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</si>
  <si>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</si>
  <si>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</si>
  <si>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</si>
  <si>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</si>
  <si>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</si>
  <si>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</si>
  <si>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</si>
  <si>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</si>
  <si>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</si>
  <si>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</si>
  <si>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</si>
  <si>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</si>
  <si>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</si>
  <si>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</si>
  <si>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</si>
  <si>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</si>
  <si>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</si>
  <si>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</si>
  <si>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</si>
  <si>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</si>
  <si>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D.1.1</t>
  </si>
  <si>
    <t xml:space="preserve">Oprava sklepních prostor - Architektonicko-stavební řešení </t>
  </si>
  <si>
    <t>{5ed66d36-1894-453d-b20a-db2d283683f9}</t>
  </si>
  <si>
    <t>2</t>
  </si>
  <si>
    <t>D.1.4.</t>
  </si>
  <si>
    <t xml:space="preserve">Oprava sklepních prostor - Zdravotechnické instalace </t>
  </si>
  <si>
    <t>{25d10713-cba5-40cb-9624-3d43b16d840f}</t>
  </si>
  <si>
    <t>D.1.4.2</t>
  </si>
  <si>
    <t xml:space="preserve">Oprava sklepních prostor - Vytápění </t>
  </si>
  <si>
    <t>{f9b73075-b576-4ebe-9510-ef6c5862ec67}</t>
  </si>
  <si>
    <t>D.1.4.3</t>
  </si>
  <si>
    <t xml:space="preserve">Oprava sklepních prostor - Silnoproudá elektrotechnika </t>
  </si>
  <si>
    <t>{0106307e-5ad5-4195-b986-ac203b412158}</t>
  </si>
  <si>
    <t>1) Krycí list soupisu</t>
  </si>
  <si>
    <t>2) Rekapitulace</t>
  </si>
  <si>
    <t>3) Soupis prací</t>
  </si>
  <si>
    <t>Zpět na list:</t>
  </si>
  <si>
    <t>Rekapitulace stavby</t>
  </si>
  <si>
    <t>KRYCÍ LIST SOUPISU</t>
  </si>
  <si>
    <t>REKAPITULACE ČLENĚNÍ SOUPISU PRACÍ</t>
  </si>
  <si>
    <t>Kód dílu - Popis</t>
  </si>
  <si>
    <t>Cena celkem [CZK]</t>
  </si>
  <si>
    <t>Náklady soupisu celkem</t>
  </si>
  <si>
    <t>-1</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</si>
  <si>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</si>
  <si>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</si>
  <si>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</si>
  <si>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</si>
  <si>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</si>
  <si>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</si>
  <si>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</si>
  <si>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</si>
  <si>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</si>
  <si>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</si>
  <si>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</si>
  <si>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</si>
  <si>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</si>
  <si>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</si>
  <si>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</si>
  <si>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</si>
  <si>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</si>
  <si>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</si>
  <si>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</si>
  <si>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</si>
  <si>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</si>
  <si>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</si>
  <si>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VRN3</t>
  </si>
  <si>
    <t>Zařízení staveniště</t>
  </si>
  <si>
    <t>3</t>
  </si>
  <si>
    <t>K</t>
  </si>
  <si>
    <t>034002000</t>
  </si>
  <si>
    <t xml:space="preserve">Zabezpečení staveniště a zařízení staveniště </t>
  </si>
  <si>
    <t>hod</t>
  </si>
  <si>
    <t>CS ÚRS 2018 01</t>
  </si>
  <si>
    <t>1024</t>
  </si>
  <si>
    <t>5183251</t>
  </si>
  <si>
    <t>VRN4</t>
  </si>
  <si>
    <t>Inženýrská činnost</t>
  </si>
  <si>
    <t>045203000</t>
  </si>
  <si>
    <t>Kompletační činnost</t>
  </si>
  <si>
    <t>-2074495038</t>
  </si>
  <si>
    <t>VRN7</t>
  </si>
  <si>
    <t>Provozní vlivy</t>
  </si>
  <si>
    <t>071103000</t>
  </si>
  <si>
    <t>Provoz investora</t>
  </si>
  <si>
    <t>2081272536</t>
  </si>
  <si>
    <t>Objekt:</t>
  </si>
  <si>
    <t xml:space="preserve">D.1.1 - Oprava sklepních prostor - Architektonicko-stavební řešení </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</si>
  <si>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</si>
  <si>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</si>
  <si>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</si>
  <si>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</si>
  <si>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</si>
  <si>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</si>
  <si>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766 - Konstrukce truhlářské</t>
  </si>
  <si>
    <t xml:space="preserve">    767 - Konstrukce zámečnické</t>
  </si>
  <si>
    <t xml:space="preserve">    771 - Podlahy z dlaždic</t>
  </si>
  <si>
    <t xml:space="preserve">    773 - Podlahy z litého teraca</t>
  </si>
  <si>
    <t xml:space="preserve">    781 - Dokončovací práce - obklady</t>
  </si>
  <si>
    <t xml:space="preserve">    783 - Dokončovací práce - nátěry</t>
  </si>
  <si>
    <t xml:space="preserve">    784 - Dokončovací práce - malby a tapety</t>
  </si>
  <si>
    <t>HSV</t>
  </si>
  <si>
    <t>Práce a dodávky HSV</t>
  </si>
  <si>
    <t>6</t>
  </si>
  <si>
    <t>Úpravy povrchů, podlahy a osazování výplní</t>
  </si>
  <si>
    <t>611321122</t>
  </si>
  <si>
    <t>Omítka vápenocementová vnitřních ploch nanášená ručně jednovrstvá, tloušťky do 10 mm hladká vodorovných konstrukcí stropů žebrových nebo osamělých trámů</t>
  </si>
  <si>
    <t>m2</t>
  </si>
  <si>
    <t>4</t>
  </si>
  <si>
    <t>-1774089566</t>
  </si>
  <si>
    <t>PSC</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</si>
  <si>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</si>
  <si>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VV</t>
  </si>
  <si>
    <t>7,8*4,05</t>
  </si>
  <si>
    <t>3,05*4,05</t>
  </si>
  <si>
    <t>Součet</t>
  </si>
  <si>
    <t>612135001</t>
  </si>
  <si>
    <t>Vyrovnání nerovností podkladu vnitřních omítaných ploch maltou, tloušťky do 10 mm vápenocementovou stěn</t>
  </si>
  <si>
    <t>871903432</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</si>
  <si>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</si>
  <si>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45,03+26,98+18,96+11,36</t>
  </si>
  <si>
    <t>místnost 003,004,006,008,009</t>
  </si>
  <si>
    <t>8,74+2,92+5,61+7,98+8,03</t>
  </si>
  <si>
    <t>místnost 002</t>
  </si>
  <si>
    <t>19,1*2,55*2</t>
  </si>
  <si>
    <t>-0,8*2</t>
  </si>
  <si>
    <t>1,25*2,55*2</t>
  </si>
  <si>
    <t>místnost 001</t>
  </si>
  <si>
    <t>19,1+5,25</t>
  </si>
  <si>
    <t>612321121</t>
  </si>
  <si>
    <t>Omítka vápenocementová vnitřních ploch nanášená ručně jednovrstvá, tloušťky do 10 mm hladká svislých konstrukcí stěn</t>
  </si>
  <si>
    <t>-1691344943</t>
  </si>
  <si>
    <t>45,03+26,98+19,1+88,32+3,175</t>
  </si>
  <si>
    <t>612321141</t>
  </si>
  <si>
    <t>Omítka vápenocementová vnitřních ploch nanášená ručně dvouvrstvá, tloušťky jádrové omítky do 10 mm a tloušťky štuku do 3 mm štuková svislých konstrukcí stěn</t>
  </si>
  <si>
    <t>1457563716</t>
  </si>
  <si>
    <t>642942611</t>
  </si>
  <si>
    <t>Osazování zárubní nebo rámů dveřních kovových do 2,5 m2 na montážní pěnu</t>
  </si>
  <si>
    <t>kus</t>
  </si>
  <si>
    <t>-152489249</t>
  </si>
  <si>
    <t>M</t>
  </si>
  <si>
    <t>55331143</t>
  </si>
  <si>
    <t>zárubeň ocelová pro běžné zdění hranatý profil 145 800 L/P</t>
  </si>
  <si>
    <t>8</t>
  </si>
  <si>
    <t>1636764068</t>
  </si>
  <si>
    <t>7</t>
  </si>
  <si>
    <t>55331113</t>
  </si>
  <si>
    <t>zárubeň ocelová pro běžné zdění hranatý profil 110 600 L/P</t>
  </si>
  <si>
    <t>-2114335541</t>
  </si>
  <si>
    <t>9</t>
  </si>
  <si>
    <t>Ostatní konstrukce a práce, bourání</t>
  </si>
  <si>
    <t>952902021</t>
  </si>
  <si>
    <t>Čištění budov při provádění oprav a udržovacích prací podlah hladkých zametením</t>
  </si>
  <si>
    <t>CS ÚRS 2018 02</t>
  </si>
  <si>
    <t>1021414746</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</si>
  <si>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</si>
  <si>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952902031</t>
  </si>
  <si>
    <t>Čištění budov při provádění oprav a udržovacích prací podlah hladkých omytím</t>
  </si>
  <si>
    <t>-595890920</t>
  </si>
  <si>
    <t>10</t>
  </si>
  <si>
    <t>965046111</t>
  </si>
  <si>
    <t>Broušení stávajících betonových podlah úběr do 3 mm</t>
  </si>
  <si>
    <t>-1635034985</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</si>
  <si>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</si>
  <si>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místnost 007</t>
  </si>
  <si>
    <t>místnost 010</t>
  </si>
  <si>
    <t>11</t>
  </si>
  <si>
    <t>965046119</t>
  </si>
  <si>
    <t>Broušení stávajících betonových podlah Příplatek k ceně za každý další 1 mm úběru</t>
  </si>
  <si>
    <t>1185513705</t>
  </si>
  <si>
    <t>43,943*2</t>
  </si>
  <si>
    <t>12</t>
  </si>
  <si>
    <t>965081213</t>
  </si>
  <si>
    <t>Bourání podlah z dlaždic bez podkladního lože nebo mazaniny, s jakoukoliv výplní spár keramických nebo xylolitových tl. do 10 mm, plochy přes 1 m2</t>
  </si>
  <si>
    <t>-935539371</t>
  </si>
  <si>
    <t xml:space="preserve">Poznámka k souboru cen:_x000d_
1. Odsekání soklíků se oceňuje cenami souboru cen 965 08. </t>
  </si>
  <si>
    <t>7,65*2,625</t>
  </si>
  <si>
    <t>3,9*3,25</t>
  </si>
  <si>
    <t>3,6*3,25</t>
  </si>
  <si>
    <t>71</t>
  </si>
  <si>
    <t>968072455</t>
  </si>
  <si>
    <t>Vybourání kovových rámů oken s křídly, dveřních zárubní, vrat, stěn, ostění nebo obkladů dveřních zárubní, plochy do 2 m2</t>
  </si>
  <si>
    <t>-1734804159</t>
  </si>
  <si>
    <t xml:space="preserve">Poznámka k souboru cen:_x000d_
1. V cenách -2244 až -2559 jsou započteny i náklady na vyvěšení křídel. 2. Cenou -2641 se oceňuje i vybourání nosné ocelové konstrukce pro sádrokartonové příčky. </t>
  </si>
  <si>
    <t>997</t>
  </si>
  <si>
    <t>Přesun sutě</t>
  </si>
  <si>
    <t>57</t>
  </si>
  <si>
    <t>997013211</t>
  </si>
  <si>
    <t>Vnitrostaveništní doprava suti a vybouraných hmot vodorovně do 50 m svisle ručně (nošením po schodech) pro budovy a haly výšky do 6 m</t>
  </si>
  <si>
    <t>t</t>
  </si>
  <si>
    <t>-819231781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</si>
  <si>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</si>
  <si>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14</t>
  </si>
  <si>
    <t>997013501</t>
  </si>
  <si>
    <t>Odvoz suti a vybouraných hmot na skládku nebo meziskládku se složením, na vzdálenost do 1 km</t>
  </si>
  <si>
    <t>CS ÚRS 2017 02</t>
  </si>
  <si>
    <t>-115196267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</si>
  <si>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</si>
  <si>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</si>
  <si>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</si>
  <si>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930771837</t>
  </si>
  <si>
    <t>16,45*19 'Přepočtené koeficientem množství</t>
  </si>
  <si>
    <t>16</t>
  </si>
  <si>
    <t>997013831</t>
  </si>
  <si>
    <t>Poplatek za uložení stavebního odpadu na skládce (skládkovné) směsného</t>
  </si>
  <si>
    <t>273779972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</si>
  <si>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</si>
  <si>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</si>
  <si>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</si>
  <si>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17</t>
  </si>
  <si>
    <t>998011002</t>
  </si>
  <si>
    <t>Přesun hmot pro budovy občanské výstavby, bydlení, výrobu a služby s nosnou svislou konstrukcí zděnou z cihel, tvárnic nebo kamene vodorovná dopravní vzdálenost do 100 m pro budovy výšky přes 6 do 12 m</t>
  </si>
  <si>
    <t>-1162990300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</si>
  <si>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</si>
  <si>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18</t>
  </si>
  <si>
    <t>998011014</t>
  </si>
  <si>
    <t>Přesun hmot pro budovy občanské výstavby, bydlení, výrobu a služby s nosnou svislou konstrukcí zděnou z cihel, tvárnic nebo kamene Příplatek k cenám za zvětšený přesun přes vymezenou největší dopravní vzdálenost do 500 m</t>
  </si>
  <si>
    <t>1523144569</t>
  </si>
  <si>
    <t>PSV</t>
  </si>
  <si>
    <t>Práce a dodávky PSV</t>
  </si>
  <si>
    <t>766</t>
  </si>
  <si>
    <t>Konstrukce truhlářské</t>
  </si>
  <si>
    <t>19</t>
  </si>
  <si>
    <t>766311111</t>
  </si>
  <si>
    <t>Montáž zábradlí dřevěného vnitřního</t>
  </si>
  <si>
    <t>m</t>
  </si>
  <si>
    <t>743708467</t>
  </si>
  <si>
    <t xml:space="preserve">Poznámka k souboru cen:_x000d_
1. Cenu lze použít v případě, kdy zábradlí není součástí konstrukce schodiště. </t>
  </si>
  <si>
    <t>20</t>
  </si>
  <si>
    <t>766311811</t>
  </si>
  <si>
    <t>Demontáž zábradlí dřevěného vnitřního</t>
  </si>
  <si>
    <t>1052633261</t>
  </si>
  <si>
    <t>553290331</t>
  </si>
  <si>
    <t>Zábrádlí s bukovým madlem,uchycené do zdiva ,délka 3,0m</t>
  </si>
  <si>
    <t>32</t>
  </si>
  <si>
    <t>-1755410440</t>
  </si>
  <si>
    <t>22</t>
  </si>
  <si>
    <t>766660001</t>
  </si>
  <si>
    <t>Montáž dveřních křídel dřevěných nebo plastových otevíravých do ocelové zárubně povrchově upravených jednokřídlových, šířky do 800 mm</t>
  </si>
  <si>
    <t>CS ÚRS 2016 02</t>
  </si>
  <si>
    <t>-708142390</t>
  </si>
  <si>
    <t>23</t>
  </si>
  <si>
    <t>61162857</t>
  </si>
  <si>
    <t>dveře vnitřní foliované plné 1křídlové 80x197 cm</t>
  </si>
  <si>
    <t>-2123249214</t>
  </si>
  <si>
    <t>24</t>
  </si>
  <si>
    <t>61162851</t>
  </si>
  <si>
    <t>dveře vnitřní foliované plné 1křídlové 60x197 cm</t>
  </si>
  <si>
    <t>-2070038726</t>
  </si>
  <si>
    <t>63</t>
  </si>
  <si>
    <t>766695212</t>
  </si>
  <si>
    <t>Montáž ostatních truhlářských konstrukcí prahů dveří jednokřídlových, šířky do 100 mm</t>
  </si>
  <si>
    <t>1837007613</t>
  </si>
  <si>
    <t xml:space="preserve">Poznámka k souboru cen:_x000d_
1. Cenami -8111 a -8112 se oceňuje montáž vrat oboru JKPOV 611. 2. Cenami -97 . . nelze oceňovat venkovní krycí lišty balkónových dveří; tato montáž se oceňuje cenou -1610. </t>
  </si>
  <si>
    <t>64</t>
  </si>
  <si>
    <t>61187161</t>
  </si>
  <si>
    <t>práh dveřní dřevěný dubový tl 2cm dl 82cm š 15cm</t>
  </si>
  <si>
    <t>-654054613</t>
  </si>
  <si>
    <t>25</t>
  </si>
  <si>
    <t>998766102</t>
  </si>
  <si>
    <t>Přesun hmot pro konstrukce truhlářské stanovený z hmotnosti přesunovaného materiálu vodorovná dopravní vzdálenost do 50 m v objektech výšky přes 6 do 12 m</t>
  </si>
  <si>
    <t>-288669647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</si>
  <si>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</si>
  <si>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</si>
  <si>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</si>
  <si>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26</t>
  </si>
  <si>
    <t>767641805</t>
  </si>
  <si>
    <t>Demontáž dveřních zárubní odřezáním od upevnění, plochy dveří přes 2,5 do 4,5 m2</t>
  </si>
  <si>
    <t>1841893087</t>
  </si>
  <si>
    <t>771</t>
  </si>
  <si>
    <t>Podlahy z dlaždic</t>
  </si>
  <si>
    <t>58</t>
  </si>
  <si>
    <t>771473113</t>
  </si>
  <si>
    <t>Montáž soklíků z dlaždic keramických lepených standardním lepidlem rovných výšky přes 90 do 120 mm</t>
  </si>
  <si>
    <t>-2090510143</t>
  </si>
  <si>
    <t>7,8*2</t>
  </si>
  <si>
    <t>4,05*4</t>
  </si>
  <si>
    <t>3,05*2</t>
  </si>
  <si>
    <t>19,2*2</t>
  </si>
  <si>
    <t>1,25*2</t>
  </si>
  <si>
    <t>-0,8*8</t>
  </si>
  <si>
    <t>62</t>
  </si>
  <si>
    <t>59761009</t>
  </si>
  <si>
    <t>sokl - podlahy (barevný) 30 x 8 x 0,8 cm I. j.</t>
  </si>
  <si>
    <t>1901479414</t>
  </si>
  <si>
    <t>236*1,1 'Přepočtené koeficientem množství</t>
  </si>
  <si>
    <t>60</t>
  </si>
  <si>
    <t>771473133</t>
  </si>
  <si>
    <t>Montáž soklíků z dlaždic keramických lepených standardním lepidlem schodišťových stupňovitých výšky přes 90 do 120 mm</t>
  </si>
  <si>
    <t>1990509208</t>
  </si>
  <si>
    <t>61</t>
  </si>
  <si>
    <t>524110774</t>
  </si>
  <si>
    <t>31,84*1,1 'Přepočtené koeficientem množství</t>
  </si>
  <si>
    <t>27</t>
  </si>
  <si>
    <t>771551810</t>
  </si>
  <si>
    <t>Demontáž podlah z dlaždic teracových kladených do malty</t>
  </si>
  <si>
    <t>1936101553</t>
  </si>
  <si>
    <t>24+2,8+1,73+8+4+11,35+12,3</t>
  </si>
  <si>
    <t>28</t>
  </si>
  <si>
    <t>771574131</t>
  </si>
  <si>
    <t>Montáž podlah z dlaždic keramických lepených flexibilním lepidlem režných nebo glazovaných protiskluzných nebo reliefovaných do 50 ks/ m2</t>
  </si>
  <si>
    <t>1374336964</t>
  </si>
  <si>
    <t>64,18</t>
  </si>
  <si>
    <t>29</t>
  </si>
  <si>
    <t>771579191</t>
  </si>
  <si>
    <t>Montáž podlah z dlaždic keramických Příplatek k cenám za plochu do 5 m2 jednotlivě</t>
  </si>
  <si>
    <t>-511683329</t>
  </si>
  <si>
    <t>2,8+1,73+4</t>
  </si>
  <si>
    <t>30</t>
  </si>
  <si>
    <t>59761504</t>
  </si>
  <si>
    <t xml:space="preserve">dlažba keramická protiskluzová  25 x 25 x 8 cm</t>
  </si>
  <si>
    <t>-1199808603</t>
  </si>
  <si>
    <t>P</t>
  </si>
  <si>
    <t>Poznámka k položce:
Budou dodány dlaždice keramické slinuté protiskluzové vel.250x250x80 mm,barevné -jedna barva ve světlém odstínu ,I.jakost dle výběru a požadavků investora ,minimální pořizovací cena 300,- Kč/m2.</t>
  </si>
  <si>
    <t>64,18*1,15</t>
  </si>
  <si>
    <t>31</t>
  </si>
  <si>
    <t>771579192</t>
  </si>
  <si>
    <t>Montáž podlah z dlaždic keramických Příplatek k cenám za podlahy v omezeném prostoru</t>
  </si>
  <si>
    <t>-330409770</t>
  </si>
  <si>
    <t>1,73+2,8+4</t>
  </si>
  <si>
    <t>771579196.1</t>
  </si>
  <si>
    <t>Montáž podlah z dlaždic keramických Příplatek k cenám za dvousložkový spárovací tmel</t>
  </si>
  <si>
    <t>1584743675</t>
  </si>
  <si>
    <t>33</t>
  </si>
  <si>
    <t>771579197</t>
  </si>
  <si>
    <t>Montáž podlah z dlaždic keramických Příplatek k cenám za dvousložkové lepidlo</t>
  </si>
  <si>
    <t>-1423029770</t>
  </si>
  <si>
    <t>34</t>
  </si>
  <si>
    <t>771990111</t>
  </si>
  <si>
    <t>Vyrovnání podkladní vrstvy samonivelační stěrkou tl. 4 mm, min. pevnosti 15 MPa</t>
  </si>
  <si>
    <t>-1807869661</t>
  </si>
  <si>
    <t>35</t>
  </si>
  <si>
    <t>771990112</t>
  </si>
  <si>
    <t>Vyrovnání podkladní vrstvy samonivelační stěrkou tl. 4 mm, min. pevnosti 30 MPa</t>
  </si>
  <si>
    <t>351587027</t>
  </si>
  <si>
    <t xml:space="preserve">Poznámka k souboru cen:_x000d_
1. V cenách souboru cen 771 99-01 jsou započteny i náklady na dodání samonivelační stěrky. </t>
  </si>
  <si>
    <t>36</t>
  </si>
  <si>
    <t>771990192</t>
  </si>
  <si>
    <t>Vyrovnání podkladní vrstvy samonivelační stěrkou tl. 4 mm, min. pevnosti Příplatek k cenám za každý další 1 mm tloušťky, min. pevnosti 30 MPa</t>
  </si>
  <si>
    <t>477757129</t>
  </si>
  <si>
    <t>37</t>
  </si>
  <si>
    <t>998771102</t>
  </si>
  <si>
    <t>Přesun hmot pro podlahy z dlaždic stanovený z hmotnosti přesunovaného materiálu vodorovná dopravní vzdálenost do 50 m v objektech výšky přes 6 do 12 m</t>
  </si>
  <si>
    <t>-938684619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</si>
  <si>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</si>
  <si>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773</t>
  </si>
  <si>
    <t>Podlahy z litého teraca</t>
  </si>
  <si>
    <t>68</t>
  </si>
  <si>
    <t>773200940</t>
  </si>
  <si>
    <t>Opravy obkladů schodišť z litého teraca poškozených hran stupňů nebo schodnic</t>
  </si>
  <si>
    <t>-2057328179</t>
  </si>
  <si>
    <t>69</t>
  </si>
  <si>
    <t>773500910</t>
  </si>
  <si>
    <t>Opravy litých teracových podlah tl. do 30 mm vysekaných pásů šířky do 150 mm</t>
  </si>
  <si>
    <t>506946269</t>
  </si>
  <si>
    <t xml:space="preserve">Poznámka k souboru cen:_x000d_
1. V cenách nejsou započteny náklady na vysekání; tyto práce se oceňují cenami katalogu 801-3 Budovy a haly - bourání konstrukcí. </t>
  </si>
  <si>
    <t>70</t>
  </si>
  <si>
    <t>773901112</t>
  </si>
  <si>
    <t>Opravy podlah z litého teraca strojní broušení povrchu</t>
  </si>
  <si>
    <t>674371045</t>
  </si>
  <si>
    <t>781</t>
  </si>
  <si>
    <t>Dokončovací práce - obklady</t>
  </si>
  <si>
    <t>38</t>
  </si>
  <si>
    <t>781411810</t>
  </si>
  <si>
    <t>Demontáž obkladů z obkladaček pórovinových kladených do malty</t>
  </si>
  <si>
    <t>1522146720</t>
  </si>
  <si>
    <t>41,75*2</t>
  </si>
  <si>
    <t>39</t>
  </si>
  <si>
    <t>781474115</t>
  </si>
  <si>
    <t>Montáž obkladů vnitřních stěn z dlaždic keramických lepených flexibilním lepidlem režných nebo glazovaných hladkých přes 22 do 25 ks/m2</t>
  </si>
  <si>
    <t>-73762670</t>
  </si>
  <si>
    <t>83,5</t>
  </si>
  <si>
    <t>40</t>
  </si>
  <si>
    <t>59761039</t>
  </si>
  <si>
    <t>obkládačky keramické koupelnové (bílé i barevné) přes 22 do 25 ks/m2</t>
  </si>
  <si>
    <t>1457559176</t>
  </si>
  <si>
    <t xml:space="preserve">Poznámka k položce:
Budou dodány obklady v jednom barevném odstínu - světlé barvy dle výběru a požadavků investora .Velikost 200x250x60mm, I.jakost,pořizovací cena minimálně 300,- Kč/m2  </t>
  </si>
  <si>
    <t>83,5*1,1 'Přepočtené koeficientem množství</t>
  </si>
  <si>
    <t>781479192</t>
  </si>
  <si>
    <t>Montáž obkladů vnitřních stěn z dlaždic keramických Příplatek k cenám za obklady v omezeném prostoru</t>
  </si>
  <si>
    <t>-1622725806</t>
  </si>
  <si>
    <t>4,7*2</t>
  </si>
  <si>
    <t>3*2</t>
  </si>
  <si>
    <t>9,15*2</t>
  </si>
  <si>
    <t>42</t>
  </si>
  <si>
    <t>781479194</t>
  </si>
  <si>
    <t>Montáž obkladů vnitřních stěn z dlaždic keramických Příplatek k cenám za vyrovnání nerovného povrchu</t>
  </si>
  <si>
    <t>-696232869</t>
  </si>
  <si>
    <t>43</t>
  </si>
  <si>
    <t>781479196</t>
  </si>
  <si>
    <t>Montáž obkladů vnitřních stěn z dlaždic keramických Příplatek k cenám za dvousložkový spárovací tmel</t>
  </si>
  <si>
    <t>1716314892</t>
  </si>
  <si>
    <t>44</t>
  </si>
  <si>
    <t>781479197</t>
  </si>
  <si>
    <t>Montáž obkladů vnitřních stěn z dlaždic keramických Příplatek k cenám za dvousložkové lepidlo</t>
  </si>
  <si>
    <t>-93360266</t>
  </si>
  <si>
    <t>45</t>
  </si>
  <si>
    <t>998781102</t>
  </si>
  <si>
    <t>Přesun hmot pro obklady keramické stanovený z hmotnosti přesunovaného materiálu vodorovná dopravní vzdálenost do 50 m v objektech výšky přes 6 do 12 m</t>
  </si>
  <si>
    <t>-1576896077</t>
  </si>
  <si>
    <t>46</t>
  </si>
  <si>
    <t>998781193</t>
  </si>
  <si>
    <t>Přesun hmot pro obklady keramické stanovený z hmotnosti přesunovaného materiálu Příplatek k cenám za zvětšený přesun přes vymezenou největší dopravní vzdálenost do 500 m</t>
  </si>
  <si>
    <t>-168721246</t>
  </si>
  <si>
    <t>783</t>
  </si>
  <si>
    <t>Dokončovací práce - nátěry</t>
  </si>
  <si>
    <t>65</t>
  </si>
  <si>
    <t>783113101</t>
  </si>
  <si>
    <t>Napouštěcí nátěr truhlářských konstrukcí jednonásobný syntetický</t>
  </si>
  <si>
    <t>-1319966150</t>
  </si>
  <si>
    <t>10*0,15*0,82*2</t>
  </si>
  <si>
    <t>66</t>
  </si>
  <si>
    <t>783114101</t>
  </si>
  <si>
    <t>Základní nátěr truhlářských konstrukcí jednonásobný syntetický</t>
  </si>
  <si>
    <t>596335976</t>
  </si>
  <si>
    <t>67</t>
  </si>
  <si>
    <t>783118201</t>
  </si>
  <si>
    <t>Lakovací nátěr truhlářských konstrukcí jednonásobný syntetický</t>
  </si>
  <si>
    <t>897318307</t>
  </si>
  <si>
    <t>47</t>
  </si>
  <si>
    <t>783901551</t>
  </si>
  <si>
    <t>Příprava podkladu betonových podlah před provedením nátěru omytím tlakovou vodou</t>
  </si>
  <si>
    <t>-1290638282</t>
  </si>
  <si>
    <t>48</t>
  </si>
  <si>
    <t>783933151</t>
  </si>
  <si>
    <t>Penetrační nátěr betonových podlah hladkých (z pohledového nebo gletovaného betonu, stěrky apod.) epoxidový</t>
  </si>
  <si>
    <t>1099283830</t>
  </si>
  <si>
    <t>49</t>
  </si>
  <si>
    <t>783937163</t>
  </si>
  <si>
    <t>Krycí (uzavírací) nátěr betonových podlah dvojnásobný epoxidový rozpouštědlový</t>
  </si>
  <si>
    <t>966748604</t>
  </si>
  <si>
    <t>784</t>
  </si>
  <si>
    <t>Dokončovací práce - malby a tapety</t>
  </si>
  <si>
    <t>50</t>
  </si>
  <si>
    <t>784121001</t>
  </si>
  <si>
    <t>Oškrabání malby v místnostech výšky do 3,80 m</t>
  </si>
  <si>
    <t>-2048030501</t>
  </si>
  <si>
    <t xml:space="preserve">Poznámka k souboru cen:_x000d_
1. Cenami souboru cen se oceňuje jakýkoli počet současně škrabaných vrstev barvy. </t>
  </si>
  <si>
    <t>41,75*0,55</t>
  </si>
  <si>
    <t>23,7*2,7</t>
  </si>
  <si>
    <t>stropy</t>
  </si>
  <si>
    <t>64,18+31,59+12,3+4,83+6,93</t>
  </si>
  <si>
    <t>14,2*2,7</t>
  </si>
  <si>
    <t>9,55*2,7</t>
  </si>
  <si>
    <t>11,7*2,1</t>
  </si>
  <si>
    <t>51</t>
  </si>
  <si>
    <t>784161501</t>
  </si>
  <si>
    <t>Celoplošné vyrovnání podkladu disperzní stěrkou, tloušťky do 3 mm vyhlazením v místnostech výšky do 3,80 m</t>
  </si>
  <si>
    <t>-368306232</t>
  </si>
  <si>
    <t>52</t>
  </si>
  <si>
    <t>784181101</t>
  </si>
  <si>
    <t>Penetrace podkladu jednonásobná základní akrylátová v místnostech výšky do 3,80 m</t>
  </si>
  <si>
    <t>947429410</t>
  </si>
  <si>
    <t>53</t>
  </si>
  <si>
    <t>784211101</t>
  </si>
  <si>
    <t>Malby z malířských směsí otěruvzdorných za mokra dvojnásobné, bílé za mokra otěruvzdorné výborně v místnostech výšky do 3,80 m</t>
  </si>
  <si>
    <t>-457775911</t>
  </si>
  <si>
    <t>54</t>
  </si>
  <si>
    <t>784321031</t>
  </si>
  <si>
    <t>Malby silikátové dvojnásobné, bílé v místnostech výšky do 3,80 m</t>
  </si>
  <si>
    <t>1046041850</t>
  </si>
  <si>
    <t>4,2*2</t>
  </si>
  <si>
    <t>1,15</t>
  </si>
  <si>
    <t>13,4*2</t>
  </si>
  <si>
    <t xml:space="preserve">D.1.4. - Oprava sklepních prostor - Zdravotechnické instalace </t>
  </si>
  <si>
    <t>63307111</t>
  </si>
  <si>
    <t xml:space="preserve">Lenka Jerakasová  </t>
  </si>
  <si>
    <t>CZ6760101040</t>
  </si>
  <si>
    <t>9 - Ostatní konstrukce a práce, bourání</t>
  </si>
  <si>
    <t xml:space="preserve">    721 - Zdravotechnika - vnitřní kanalizace</t>
  </si>
  <si>
    <t xml:space="preserve">    722 - Zdravotechnika - vnitřní vodovod</t>
  </si>
  <si>
    <t xml:space="preserve">    725 - Zdravotechnika - zařizovací předměty</t>
  </si>
  <si>
    <t>974031142</t>
  </si>
  <si>
    <t>Vysekání rýh ve zdivu cihelném na maltu vápennou nebo vápenocementovou do hl. 70 mm a šířky do 70 mm</t>
  </si>
  <si>
    <t>18279060</t>
  </si>
  <si>
    <t>974031144</t>
  </si>
  <si>
    <t>Vysekání rýh ve zdivu cihelném na maltu vápennou nebo vápenocementovou do hl. 70 mm a šířky do 150 mm</t>
  </si>
  <si>
    <t>859048373</t>
  </si>
  <si>
    <t>612135101</t>
  </si>
  <si>
    <t>Hrubá výplň rýh maltou jakékoli šířky rýhy ve stěnách</t>
  </si>
  <si>
    <t>52690542</t>
  </si>
  <si>
    <t xml:space="preserve">Poznámka k souboru cen:_x000d_
1. V cenách nejsou započteny náklady na omítku rýh, tyto se ocení příšlušnými cenami tohoto katalogu. </t>
  </si>
  <si>
    <t>0,15*10</t>
  </si>
  <si>
    <t>0,07*6</t>
  </si>
  <si>
    <t>721</t>
  </si>
  <si>
    <t>Zdravotechnika - vnitřní kanalizace</t>
  </si>
  <si>
    <t>721140916</t>
  </si>
  <si>
    <t>Opravy odpadního potrubí litinového propojení dosavadního potrubí DN 125</t>
  </si>
  <si>
    <t>-53723457</t>
  </si>
  <si>
    <t>721140926</t>
  </si>
  <si>
    <t>Opravy odpadního potrubí litinového krácení trub DN 125</t>
  </si>
  <si>
    <t>1022986980</t>
  </si>
  <si>
    <t>721170973</t>
  </si>
  <si>
    <t>Opravy odpadního potrubí plastového krácení trub DN 70</t>
  </si>
  <si>
    <t>-77824829</t>
  </si>
  <si>
    <t>721170975</t>
  </si>
  <si>
    <t>Opravy odpadního potrubí plastového krácení trub DN 125</t>
  </si>
  <si>
    <t>211573850</t>
  </si>
  <si>
    <t>721171808</t>
  </si>
  <si>
    <t>Demontáž potrubí z novodurových trub odpadních nebo připojovacích přes 75 do D 114</t>
  </si>
  <si>
    <t>-494796517</t>
  </si>
  <si>
    <t xml:space="preserve">Poznámka k souboru cen:_x000d_
1. Demontáž plstěných pásů se oceňuje cenami souboru cen 722 18-18 Demontáž plstěných pásů z trub, části B 02. </t>
  </si>
  <si>
    <t>721171914</t>
  </si>
  <si>
    <t>Opravy odpadního potrubí plastového propojení dosavadního potrubí DN 75</t>
  </si>
  <si>
    <t>-1635516070</t>
  </si>
  <si>
    <t>721171915</t>
  </si>
  <si>
    <t>Opravy odpadního potrubí plastového propojení dosavadního potrubí DN 110</t>
  </si>
  <si>
    <t>1723242725</t>
  </si>
  <si>
    <t>721174024</t>
  </si>
  <si>
    <t>Potrubí z plastových trub polypropylenové odpadní (svislé) DN 70</t>
  </si>
  <si>
    <t>47668534</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</si>
  <si>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</si>
  <si>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721174025</t>
  </si>
  <si>
    <t>Potrubí z plastových trub polypropylenové odpadní (svislé) DN 100</t>
  </si>
  <si>
    <t>1920330423</t>
  </si>
  <si>
    <t>13</t>
  </si>
  <si>
    <t>721174026</t>
  </si>
  <si>
    <t>Potrubí z plastových trub polypropylenové odpadní (svislé) DN 125</t>
  </si>
  <si>
    <t>1197461623</t>
  </si>
  <si>
    <t>721174042</t>
  </si>
  <si>
    <t>Potrubí z plastových trub polypropylenové připojovací DN 40</t>
  </si>
  <si>
    <t>1676290968</t>
  </si>
  <si>
    <t>721174043</t>
  </si>
  <si>
    <t>Potrubí z plastových trub polypropylenové připojovací DN 50</t>
  </si>
  <si>
    <t>211519588</t>
  </si>
  <si>
    <t>721194104</t>
  </si>
  <si>
    <t>Vyměření přípojek na potrubí vyvedení a upevnění odpadních výpustek DN 40</t>
  </si>
  <si>
    <t>329221367</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</si>
  <si>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</si>
  <si>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</si>
  <si>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Vyměření přípojek na potrubí vyvedení a upevnění odpadních výpustek DN 50</t>
  </si>
  <si>
    <t>-1066900329</t>
  </si>
  <si>
    <t>721194109</t>
  </si>
  <si>
    <t>Vyměření přípojek na potrubí vyvedení a upevnění odpadních výpustek DN 100</t>
  </si>
  <si>
    <t>1499323630</t>
  </si>
  <si>
    <t>721211402</t>
  </si>
  <si>
    <t>Podlahové vpusti s vodorovným odtokem DN 40/50 s automatickým vztlakovým uzávěrem</t>
  </si>
  <si>
    <t>-1895264099</t>
  </si>
  <si>
    <t>721220801</t>
  </si>
  <si>
    <t>Demontáž zápachových uzávěrek do DN 70</t>
  </si>
  <si>
    <t>-1497220286</t>
  </si>
  <si>
    <t>721290111</t>
  </si>
  <si>
    <t>Zkouška těsnosti kanalizace v objektech vodou do DN 125</t>
  </si>
  <si>
    <t>349900744</t>
  </si>
  <si>
    <t xml:space="preserve">Poznámka k souboru cen:_x000d_
1. V ceně -0123 není započteno dodání média; jeho dodávka se oceňuje ve specifikaci. </t>
  </si>
  <si>
    <t>721290123</t>
  </si>
  <si>
    <t>Zkouška těsnosti kanalizace v objektech kouřem do DN 300</t>
  </si>
  <si>
    <t>-1677299591</t>
  </si>
  <si>
    <t>998721102</t>
  </si>
  <si>
    <t>Přesun hmot pro vnitřní kanalizace stanovený z hmotnosti přesunovaného materiálu vodorovná dopravní vzdálenost do 50 m v objektech výšky přes 6 do 12 m</t>
  </si>
  <si>
    <t>-1437814005</t>
  </si>
  <si>
    <t>722</t>
  </si>
  <si>
    <t>Zdravotechnika - vnitřní vodovod</t>
  </si>
  <si>
    <t>722130802</t>
  </si>
  <si>
    <t>Demontáž potrubí z ocelových trubek pozinkovaných závitových přes 25 do DN 40</t>
  </si>
  <si>
    <t>-80799570</t>
  </si>
  <si>
    <t>722131931</t>
  </si>
  <si>
    <t>Opravy vodovodního potrubí z ocelových trubek pozinkovaných závitových propojení dosavadního potrubí DN 15</t>
  </si>
  <si>
    <t>-829261560</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</si>
  <si>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</si>
  <si>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722131934</t>
  </si>
  <si>
    <t>Opravy vodovodního potrubí z ocelových trubek pozinkovaných závitových propojení dosavadního potrubí DN 32</t>
  </si>
  <si>
    <t>-1224422558</t>
  </si>
  <si>
    <t>722131935</t>
  </si>
  <si>
    <t>Opravy vodovodního potrubí z ocelových trubek pozinkovaných závitových propojení dosavadního potrubí DN 40</t>
  </si>
  <si>
    <t>-151701613</t>
  </si>
  <si>
    <t>722174022</t>
  </si>
  <si>
    <t>Potrubí z plastových trubek z polypropylenu (PPR) svařovaných polyfuzně PN 20 (SDR 6) D 20 x 3,4</t>
  </si>
  <si>
    <t>-1463423254</t>
  </si>
  <si>
    <t xml:space="preserve">Poznámka k souboru cen:_x000d_
1. V cenách -4001 až -4088 jsou započteny náklady na montáž a dodávku potrubí a tvarovek. </t>
  </si>
  <si>
    <t>722174023</t>
  </si>
  <si>
    <t>Potrubí z plastových trubek z polypropylenu (PPR) svařovaných polyfuzně PN 20 (SDR 6) D 25 x 4,2</t>
  </si>
  <si>
    <t>1671794804</t>
  </si>
  <si>
    <t>722174024</t>
  </si>
  <si>
    <t>Potrubí z plastových trubek z polypropylenu (PPR) svařovaných polyfuzně PN 20 (SDR 6) D 32 x 5,4</t>
  </si>
  <si>
    <t>-11367705</t>
  </si>
  <si>
    <t>722174026</t>
  </si>
  <si>
    <t>Potrubí z plastových trubek z polypropylenu (PPR) svařovaných polyfuzně PN 20 (SDR 6) D 50 x 8,4</t>
  </si>
  <si>
    <t>-1144913354</t>
  </si>
  <si>
    <t>722181241</t>
  </si>
  <si>
    <t>Ochrana potrubí termoizolačními trubicemi z pěnového polyetylenu PE přilepenými v příčných a podélných spojích, tloušťky izolace přes 13 do 20 mm, vnitřního průměru izolace DN do 22 mm</t>
  </si>
  <si>
    <t>290102780</t>
  </si>
  <si>
    <t xml:space="preserve">Poznámka k souboru cen:_x000d_
1. V cenách -1211 až -1256 jsou započteny i náklady na dodání tepelně izolačních trubic. </t>
  </si>
  <si>
    <t>722181251</t>
  </si>
  <si>
    <t>Ochrana potrubí termoizolačními trubicemi z pěnového polyetylenu PE přilepenými v příčných a podélných spojích, tloušťky izolace přes 20 do 25 mm, vnitřního průměru izolace DN do 22 mm</t>
  </si>
  <si>
    <t>-1042471222</t>
  </si>
  <si>
    <t>722181252</t>
  </si>
  <si>
    <t>Ochrana potrubí termoizolačními trubicemi z pěnového polyetylenu PE přilepenými v příčných a podélných spojích, tloušťky izolace přes 20 do 25 mm, vnitřního průměru izolace DN přes 22 do 45 mm</t>
  </si>
  <si>
    <t>91763596</t>
  </si>
  <si>
    <t>722181253</t>
  </si>
  <si>
    <t>Ochrana potrubí termoizolačními trubicemi z pěnového polyetylenu PE přilepenými v příčných a podélných spojích, tloušťky izolace přes 20 do 25 mm, vnitřního průměru izolace DN přes 45 do 63 mm</t>
  </si>
  <si>
    <t>-707094183</t>
  </si>
  <si>
    <t>722182011</t>
  </si>
  <si>
    <t>Podpůrný žlab pro potrubí průměru D 20</t>
  </si>
  <si>
    <t>-175177087</t>
  </si>
  <si>
    <t xml:space="preserve">Poznámka k souboru cen:_x000d_
1. V cenách jsou započítány náklady na dodávku a montáž podpůrného žlabu. 2. Ceny neobsahují náklady na zavěšení potrubí, ty jsou zahrnuty v cenách potrubí. </t>
  </si>
  <si>
    <t>722182012</t>
  </si>
  <si>
    <t>Podpůrný žlab pro potrubí průměru D 25</t>
  </si>
  <si>
    <t>-649060825</t>
  </si>
  <si>
    <t>722182013</t>
  </si>
  <si>
    <t>Podpůrný žlab pro potrubí průměru D 32</t>
  </si>
  <si>
    <t>2096613628</t>
  </si>
  <si>
    <t>722182015</t>
  </si>
  <si>
    <t>Podpůrný žlab pro potrubí průměru D 50</t>
  </si>
  <si>
    <t>-297625981</t>
  </si>
  <si>
    <t>722190401</t>
  </si>
  <si>
    <t>Zřízení přípojek na potrubí vyvedení a upevnění výpustek do DN 25</t>
  </si>
  <si>
    <t>-598354025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</si>
  <si>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</si>
  <si>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722190901</t>
  </si>
  <si>
    <t>Opravy ostatní uzavření nebo otevření vodovodního potrubí při opravách včetně vypuštění a napuštění</t>
  </si>
  <si>
    <t>-1435430049</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</si>
  <si>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</si>
  <si>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722220111</t>
  </si>
  <si>
    <t>Armatury s jedním závitem nástěnky pro výtokový ventil G 1/2</t>
  </si>
  <si>
    <t>-349075340</t>
  </si>
  <si>
    <t xml:space="preserve">Poznámka k souboru cen:_x000d_
1. Cenami -9101 až -9106 nelze oceňovat montáž nástěnek. 2. V cenách –0111 až -0122 je započteno i vyvedení a upevnění výpustek. </t>
  </si>
  <si>
    <t>722220121</t>
  </si>
  <si>
    <t>Armatury s jedním závitem nástěnky pro baterii G 1/2</t>
  </si>
  <si>
    <t>pár</t>
  </si>
  <si>
    <t>1022988966</t>
  </si>
  <si>
    <t>722224115</t>
  </si>
  <si>
    <t>Armatury s jedním závitem kohouty plnicí a vypouštěcí PN 10 G 1/2</t>
  </si>
  <si>
    <t>919978863</t>
  </si>
  <si>
    <t>722231221</t>
  </si>
  <si>
    <t>Armatury se dvěma závity ventily pojistné k bojleru mosazné PN 6 do 100°C G 1/2</t>
  </si>
  <si>
    <t>1640675114</t>
  </si>
  <si>
    <t>722232045</t>
  </si>
  <si>
    <t>Armatury se dvěma závity kulové kohouty PN 42 do 185 °C přímé vnitřní závit G 1</t>
  </si>
  <si>
    <t>-258916301</t>
  </si>
  <si>
    <t>722232046</t>
  </si>
  <si>
    <t>Armatury se dvěma závity kulové kohouty PN 42 do 185 °C přímé vnitřní závit G 5/4</t>
  </si>
  <si>
    <t>1381505437</t>
  </si>
  <si>
    <t>722232061</t>
  </si>
  <si>
    <t>Armatury se dvěma závity kulové kohouty PN 42 do 185 °C přímé vnitřní závit s vypouštěním G 1/2</t>
  </si>
  <si>
    <t>-1254855473</t>
  </si>
  <si>
    <t>722239101</t>
  </si>
  <si>
    <t>Armatury se dvěma závity montáž vodovodních armatur se dvěma závity ostatních typů G 1/2</t>
  </si>
  <si>
    <t>1447827462</t>
  </si>
  <si>
    <t>55118680</t>
  </si>
  <si>
    <t>ventil zpětný závitový PN 10 do 110°C mosaz 1/2"</t>
  </si>
  <si>
    <t>538498226</t>
  </si>
  <si>
    <t>722260812</t>
  </si>
  <si>
    <t>Demontáž vodoměrů závitových G 3/4</t>
  </si>
  <si>
    <t>-1535279018</t>
  </si>
  <si>
    <t>722260922</t>
  </si>
  <si>
    <t>Oprava vodoměrů zpětná montáž vodoměrů závitových do potrubí z trubek ocelových G 3/4</t>
  </si>
  <si>
    <t>-167808279</t>
  </si>
  <si>
    <t xml:space="preserve">Poznámka k souboru cen:_x000d_
1. V cenách -1902 až -1924 Výměna vodoměrů jsou zahrnuty náklady na demontáž stávajícího a montáž nového vodoměru. Náklady na dodávku vodoměru se oceňují ve specifikaci. 2. V cenách -1902 až -1924 Výměna vodoměrů nejsou zahrnuty: a) náklady na proplach potrubí a zkoušky těsnosti, tyto se oceňují souborem cen 722 29-02 Zkoušky, proplach a desinfekce vodovodního potrubí, části A02 tohoto katalogu. b) náklady na uzavření a otevření vodovodního potrubí včetně vypuštění a napuštění, tyto se oceňují souborem cen 722 19-09 Opravy ostatní v této části katalogu. </t>
  </si>
  <si>
    <t>722270101</t>
  </si>
  <si>
    <t>Vodoměrové sestavy závitové G 3/4</t>
  </si>
  <si>
    <t>soubor</t>
  </si>
  <si>
    <t>-1634037430</t>
  </si>
  <si>
    <t xml:space="preserve">Poznámka k souboru cen:_x000d_
1. Cenami nelze oceňovat montáže vodoměrů při zřizování vodovodních přípojek; tyto práce se oceňují cenami souboru cen 722 26- . 9 Oprava vodoměrů, části C 02. </t>
  </si>
  <si>
    <t>722290226</t>
  </si>
  <si>
    <t>Zkoušky, proplach a desinfekce vodovodního potrubí zkoušky těsnosti vodovodního potrubí závitového do DN 50</t>
  </si>
  <si>
    <t>740237902</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</si>
  <si>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</si>
  <si>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55</t>
  </si>
  <si>
    <t>722290234</t>
  </si>
  <si>
    <t>Zkoušky, proplach a desinfekce vodovodního potrubí proplach a desinfekce vodovodního potrubí do DN 80</t>
  </si>
  <si>
    <t>-711247992</t>
  </si>
  <si>
    <t>56</t>
  </si>
  <si>
    <t>998722102</t>
  </si>
  <si>
    <t>Přesun hmot pro vnitřní vodovod stanovený z hmotnosti přesunovaného materiálu vodorovná dopravní vzdálenost do 50 m v objektech výšky přes 6 do 12 m</t>
  </si>
  <si>
    <t>1058183253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</si>
  <si>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</si>
  <si>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</si>
  <si>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</si>
  <si>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725110814</t>
  </si>
  <si>
    <t>Demontáž klozetů odsávacích nebo kombinačních</t>
  </si>
  <si>
    <t>2003341898</t>
  </si>
  <si>
    <t>725112171</t>
  </si>
  <si>
    <t>Zařízení záchodů kombi klozety s hlubokým splachováním odpad vodorovný</t>
  </si>
  <si>
    <t>12169977</t>
  </si>
  <si>
    <t xml:space="preserve">Poznámka k souboru cen:_x000d_
1. V cenách -1351, -1361 není započten napájecí zdroj. 2. V cenách jsou započtená klozetová sedátka. </t>
  </si>
  <si>
    <t>59</t>
  </si>
  <si>
    <t>725210821</t>
  </si>
  <si>
    <t>Demontáž umyvadel bez výtokových armatur umyvadel</t>
  </si>
  <si>
    <t>-558916041</t>
  </si>
  <si>
    <t>725211602</t>
  </si>
  <si>
    <t>Umyvadla keramická bez výtokových armatur se zápachovou uzávěrkou připevněná na stěnu šrouby bílá bez sloupu nebo krytu na sifon 550 mm</t>
  </si>
  <si>
    <t>427557240</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</si>
  <si>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</si>
  <si>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725211701</t>
  </si>
  <si>
    <t>Umyvadla umývátka keramická se zápachovou uzávěrkou stěnová 400 mm</t>
  </si>
  <si>
    <t>1539967654</t>
  </si>
  <si>
    <t>725319111</t>
  </si>
  <si>
    <t>Dřezy bez výtokových armatur montáž dřezů ostatních typů</t>
  </si>
  <si>
    <t>1637685597</t>
  </si>
  <si>
    <t xml:space="preserve">Poznámka k souboru cen:_x000d_
1. V ceně -1131 není započtena úhelníková příchytka. 2. V cenách -1141, není započten napájecí zdroj. </t>
  </si>
  <si>
    <t>55231363</t>
  </si>
  <si>
    <t>dvojdřez velkokapacitní dl 1400 mm</t>
  </si>
  <si>
    <t>749027966</t>
  </si>
  <si>
    <t>725530823</t>
  </si>
  <si>
    <t>Demontáž elektrických zásobníkových ohřívačů vody tlakových od 50 do 200 l</t>
  </si>
  <si>
    <t>-1583333865</t>
  </si>
  <si>
    <t>725539203</t>
  </si>
  <si>
    <t xml:space="preserve">Elektrické ohřívače zásobníkové montáž tlakových ohřívačů závěsných (svislých nebo vodorovných) přes 50 do 80 l - Zpětná montáž </t>
  </si>
  <si>
    <t>-266440970</t>
  </si>
  <si>
    <t xml:space="preserve">Poznámka k souboru cen:_x000d_
1. V cenách -1101 až -2220 a -9201 až -9206 je započteno upevnění zásobníků na příčky tl. 15 cm, na zdi a na nosné konstrukce. Osazení nosné konstrukce se oceňuje cenami katalogu 800-767 Konstrukce zámečnické. </t>
  </si>
  <si>
    <t>725811201</t>
  </si>
  <si>
    <t>Ventily nástěnné s otočným výtokem kuchyňský G 1/2</t>
  </si>
  <si>
    <t>1852749201</t>
  </si>
  <si>
    <t>725813111</t>
  </si>
  <si>
    <t>Ventily rohové bez připojovací trubičky nebo flexi hadičky G 1/2</t>
  </si>
  <si>
    <t>47612793</t>
  </si>
  <si>
    <t>725821312</t>
  </si>
  <si>
    <t>Baterie dřezové nástěnné pákové s otáčivým kulatým ústím a délkou ramínka 300 mm</t>
  </si>
  <si>
    <t>569341603</t>
  </si>
  <si>
    <t xml:space="preserve">Poznámka k souboru cen:_x000d_
1. V ceně -1422 není započten napájecí zdroj. </t>
  </si>
  <si>
    <t>725822611</t>
  </si>
  <si>
    <t>Baterie umyvadlové stojánkové pákové bez výpusti</t>
  </si>
  <si>
    <t>1496624092</t>
  </si>
  <si>
    <t xml:space="preserve">Poznámka k souboru cen:_x000d_
1. V cenách –2654, 56, -9101-9202 není započten napájecí zdroj. </t>
  </si>
  <si>
    <t>725841331</t>
  </si>
  <si>
    <t>Baterie sprchové podomítkové (zápustné) kompletní</t>
  </si>
  <si>
    <t>796796556</t>
  </si>
  <si>
    <t xml:space="preserve">Poznámka k souboru cen:_x000d_
1. V cenách –1353-54 není započten napájecí zdroj. </t>
  </si>
  <si>
    <t>725861102</t>
  </si>
  <si>
    <t>Zápachové uzávěrky zařizovacích předmětů pro umyvadla DN 40</t>
  </si>
  <si>
    <t>1799429375</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</si>
  <si>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</si>
  <si>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t>
  </si>
  <si>
    <t>998725102</t>
  </si>
  <si>
    <t>Přesun hmot pro zařizovací předměty stanovený z hmotnosti přesunovaného materiálu vodorovná dopravní vzdálenost do 50 m v objektech výšky přes 6 do 12 m</t>
  </si>
  <si>
    <t>-1774535297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</si>
  <si>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</si>
  <si>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 xml:space="preserve">D.1.4.2 - Oprava sklepních prostor - Vytápění </t>
  </si>
  <si>
    <t xml:space="preserve">    733 - Ústřední vytápění - rozvodné potrubí</t>
  </si>
  <si>
    <t xml:space="preserve">    734 - Ústřední vytápění - armatury</t>
  </si>
  <si>
    <t xml:space="preserve">    735 - Ústřední vytápění - otopná tělesa</t>
  </si>
  <si>
    <t>HZS - Hodinové zúčtovací sazby</t>
  </si>
  <si>
    <t>733</t>
  </si>
  <si>
    <t>Ústřední vytápění - rozvodné potrubí</t>
  </si>
  <si>
    <t>733111102</t>
  </si>
  <si>
    <t>Potrubí z trubek ocelových závitových bezešvých běžných nízkotlakých DN 10</t>
  </si>
  <si>
    <t>1011542760</t>
  </si>
  <si>
    <t>733111103</t>
  </si>
  <si>
    <t>Potrubí z trubek ocelových závitových bezešvých běžných nízkotlakých DN 15</t>
  </si>
  <si>
    <t>326937797</t>
  </si>
  <si>
    <t>733113112</t>
  </si>
  <si>
    <t>Potrubí z trubek ocelových závitových Příplatek k ceně za zhotovení přípojky z ocelových trubek závitových DN 10</t>
  </si>
  <si>
    <t>1304863249</t>
  </si>
  <si>
    <t>733113113</t>
  </si>
  <si>
    <t>Potrubí z trubek ocelových závitových Příplatek k ceně za zhotovení přípojky z ocelových trubek závitových DN 15</t>
  </si>
  <si>
    <t>59744612</t>
  </si>
  <si>
    <t>733190107</t>
  </si>
  <si>
    <t>Zkoušky těsnosti potrubí, manžety prostupové z trubek ocelových zkoušky těsnosti potrubí (za provozu) z trubek ocelových závitových DN do 40</t>
  </si>
  <si>
    <t>469009989</t>
  </si>
  <si>
    <t xml:space="preserve">Poznámka k souboru cen:_x000d_
1. Zkouškami těsnosti potrubí se rozumí běžné přezkoušení za provozu (např. při výměně částí potrubí nebo armatury). </t>
  </si>
  <si>
    <t>733191111</t>
  </si>
  <si>
    <t>Zkoušky těsnosti potrubí, manžety prostupové z trubek ocelových manžety prostupové pro trubky DN do 20</t>
  </si>
  <si>
    <t>1963635785</t>
  </si>
  <si>
    <t>733191922</t>
  </si>
  <si>
    <t>Opravy rozvodů potrubí z trubek ocelových závitových normálních i zesílených navaření odbočky na stávající potrubí, odbočka DN 10</t>
  </si>
  <si>
    <t>-1849418368</t>
  </si>
  <si>
    <t>733191923</t>
  </si>
  <si>
    <t>Opravy rozvodů potrubí z trubek ocelových závitových normálních i zesílených navaření odbočky na stávající potrubí, odbočka DN 15</t>
  </si>
  <si>
    <t>1916035130</t>
  </si>
  <si>
    <t>998733101</t>
  </si>
  <si>
    <t>Přesun hmot pro rozvody potrubí stanovený z hmotnosti přesunovaného materiálu vodorovná dopravní vzdálenost do 50 m v objektech výšky do 6 m</t>
  </si>
  <si>
    <t>-1596526340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</si>
  <si>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</si>
  <si>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</si>
  <si>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</si>
  <si>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734221551</t>
  </si>
  <si>
    <t>Ventily regulační závitové termostatické, bez hlavice ovládání PN 16 do 110°C přímé dvouregulační G 3/8</t>
  </si>
  <si>
    <t>1937427674</t>
  </si>
  <si>
    <t xml:space="preserve">Poznámka k souboru cen:_x000d_
1. V cenách -0101 až -0105 nejsou započteny náklady na dodávku a montáž měřící a vypouštěcí armatury.Tyto se oceňují samostatně souborem cen 734 49 1101 až -1105. </t>
  </si>
  <si>
    <t>734221552</t>
  </si>
  <si>
    <t>Ventily regulační závitové termostatické, bez hlavice ovládání PN 16 do 110°C přímé dvouregulační G 1/2</t>
  </si>
  <si>
    <t>187555069</t>
  </si>
  <si>
    <t>734221686</t>
  </si>
  <si>
    <t>Ventily regulační závitové hlavice termostatické, pro ovládání ventilů PN 10 do 110°C voskové otopných těles VK</t>
  </si>
  <si>
    <t>1968537323</t>
  </si>
  <si>
    <t>734261716</t>
  </si>
  <si>
    <t>Šroubení regulační radiátorové přímé s vypouštěním G 3/8</t>
  </si>
  <si>
    <t>1279201223</t>
  </si>
  <si>
    <t>734261717</t>
  </si>
  <si>
    <t>Šroubení regulační radiátorové přímé s vypouštěním G 1/2</t>
  </si>
  <si>
    <t>785155487</t>
  </si>
  <si>
    <t>734292712</t>
  </si>
  <si>
    <t>Ostatní armatury kulové kohouty PN 42 do 185°C přímé vnitřní závit G 3/8</t>
  </si>
  <si>
    <t>-1878375349</t>
  </si>
  <si>
    <t>734292713</t>
  </si>
  <si>
    <t>Ostatní armatury kulové kohouty PN 42 do 185°C přímé vnitřní závit G 1/2</t>
  </si>
  <si>
    <t>-1328084627</t>
  </si>
  <si>
    <t>998734101</t>
  </si>
  <si>
    <t>Přesun hmot pro armatury stanovený z hmotnosti přesunovaného materiálu vodorovná dopravní vzdálenost do 50 m v objektech výšky do 6 m</t>
  </si>
  <si>
    <t>81433995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</si>
  <si>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</si>
  <si>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</si>
  <si>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</si>
  <si>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735000912</t>
  </si>
  <si>
    <t>Regulace otopného systému při opravách vyregulování dvojregulačních ventilů a kohoutů s termostatickým ovládáním</t>
  </si>
  <si>
    <t>-1445988372</t>
  </si>
  <si>
    <t>735151171</t>
  </si>
  <si>
    <t>Otopná tělesa panelová jednodesková PN 1,0 MPa, T do 110°C bez přídavné přestupní plochy výšky tělesa 600 mm stavební délky / výkonu 400 mm / 242 W</t>
  </si>
  <si>
    <t>723316556</t>
  </si>
  <si>
    <t xml:space="preserve">Poznámka k souboru cen:_x000d_
1. Ceny lze použít pro jakýkoli způsob připojení. </t>
  </si>
  <si>
    <t>735151196</t>
  </si>
  <si>
    <t>Otopná tělesa panelová jednodesková PN 1,0 MPa, T do 110°C bez přídavné přestupní plochy výšky tělesa 900 mm stavební délky / výkonu 900 mm / 788 W</t>
  </si>
  <si>
    <t>-1996524841</t>
  </si>
  <si>
    <t>735151495</t>
  </si>
  <si>
    <t>Otopná tělesa panelová dvoudesková PN 1,0 MPa, T do 110°C s jednou přídavnou přestupní plochou výšky tělesa 900 mm stavební délky / výkonu 800 mm / 1403 W</t>
  </si>
  <si>
    <t>637193995</t>
  </si>
  <si>
    <t>735151591</t>
  </si>
  <si>
    <t>Otopná tělesa panelová dvoudesková PN 1,0 MPa, T do 110°C se dvěma přídavnými přestupními plochami výšky tělesa 900 mm stavební délky / výkonu 400 mm / 925 W</t>
  </si>
  <si>
    <t>668097959</t>
  </si>
  <si>
    <t>735151598</t>
  </si>
  <si>
    <t>Otopná tělesa panelová dvoudesková PN 1,0 MPa, T do 110°C se dvěma přídavnými přestupními plochami výšky tělesa 900 mm stavební délky / výkonu 1100 mm / 2544 W</t>
  </si>
  <si>
    <t>424333398</t>
  </si>
  <si>
    <t>735191910</t>
  </si>
  <si>
    <t>Ostatní opravy otopných těles napuštění vody do otopného systému včetně potrubí (bez kotle a ohříváků) otopných těles</t>
  </si>
  <si>
    <t>1581957299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</si>
  <si>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</si>
  <si>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998735101</t>
  </si>
  <si>
    <t>Přesun hmot pro otopná tělesa stanovený z hmotnosti přesunovaného materiálu vodorovná dopravní vzdálenost do 50 m v objektech výšky do 6 m</t>
  </si>
  <si>
    <t>941871222</t>
  </si>
  <si>
    <t>783614551</t>
  </si>
  <si>
    <t>Základní nátěr armatur a kovových potrubí jednonásobný potrubí do DN 50 mm syntetický</t>
  </si>
  <si>
    <t>-1922431375</t>
  </si>
  <si>
    <t>783617611</t>
  </si>
  <si>
    <t>Krycí nátěr (email) armatur a kovových potrubí potrubí do DN 50 mm dvojnásobný syntetický standardní</t>
  </si>
  <si>
    <t>-460672182</t>
  </si>
  <si>
    <t>HZS</t>
  </si>
  <si>
    <t>Hodinové zúčtovací sazby</t>
  </si>
  <si>
    <t>HZS2212</t>
  </si>
  <si>
    <t xml:space="preserve">Hodinové zúčtovací sazby profesí PSV provádění stavebních instalací instalatér odborný - Topná zkouška </t>
  </si>
  <si>
    <t>512</t>
  </si>
  <si>
    <t>1658573578</t>
  </si>
  <si>
    <t xml:space="preserve">D.1.4.3 - Oprava sklepních prostor - Silnoproudá elektrotechnika </t>
  </si>
  <si>
    <t xml:space="preserve">    741 - Elektroinstalace - silnoproud</t>
  </si>
  <si>
    <t>741</t>
  </si>
  <si>
    <t>Elektroinstalace - silnoproud</t>
  </si>
  <si>
    <t>741310001</t>
  </si>
  <si>
    <t>Montáž elektoinstalace celkem - viz samostaný výpis</t>
  </si>
  <si>
    <t>-476581352</t>
  </si>
  <si>
    <t>35811077</t>
  </si>
  <si>
    <t>Dodávka elktroinstačního materiálu celkem - viz samostatný výpis</t>
  </si>
  <si>
    <t>-735550806</t>
  </si>
  <si>
    <t>7413100011</t>
  </si>
  <si>
    <t>Montáž elektoinstalace -rozvodnic - viz samostaný výpis</t>
  </si>
  <si>
    <t>-1616030625</t>
  </si>
  <si>
    <t>358110771</t>
  </si>
  <si>
    <t>Dodávka elktroinstačního materiálu -rozvodnic - viz samostatný výpis</t>
  </si>
  <si>
    <t>-1674570057</t>
  </si>
  <si>
    <t>741810001</t>
  </si>
  <si>
    <t>Zkoušky a prohlídky elektrických rozvodů a zařízení celková prohlídka a vyhotovení revizní zprávy pro objem montážních prací do 100 tis. Kč</t>
  </si>
  <si>
    <t>-1577597730</t>
  </si>
  <si>
    <t xml:space="preserve">Poznámka k souboru cen:_x000d_
1. Ceny -0001 až -0011 jsou určeny pro objem montážních prací včetně všech nákladů.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</si>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</sst>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4"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9" fillId="0" borderId="0" xfId="0" applyFont="1" applyBorder="1" applyAlignment="1" applyProtection="1">
      <alignment horizontal="left" vertical="top"/>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9" fillId="0" borderId="0" xfId="0" applyFont="1" applyBorder="1" applyAlignment="1" applyProtection="1">
      <alignment horizontal="left" vertical="center" wrapText="1"/>
    </xf>
    <xf numFmtId="0" fontId="19" fillId="0" borderId="0" xfId="0" applyFont="1" applyAlignment="1" applyProtection="1">
      <alignment horizontal="left" vertical="center" wrapText="1"/>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41" t="s">
        <v>31</v>
      </c>
      <c r="AO9" s="28"/>
      <c r="AP9" s="28"/>
      <c r="AQ9" s="30"/>
      <c r="BE9" s="38"/>
      <c r="BS9" s="23" t="s">
        <v>8</v>
      </c>
    </row>
    <row r="10" ht="14.4" customHeight="1">
      <c r="B10" s="27"/>
      <c r="C10" s="28"/>
      <c r="D10" s="39"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33</v>
      </c>
      <c r="AL10" s="28"/>
      <c r="AM10" s="28"/>
      <c r="AN10" s="34" t="s">
        <v>34</v>
      </c>
      <c r="AO10" s="28"/>
      <c r="AP10" s="28"/>
      <c r="AQ10" s="30"/>
      <c r="BE10" s="38"/>
      <c r="BS10" s="23" t="s">
        <v>8</v>
      </c>
    </row>
    <row r="11" ht="18.48"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36</v>
      </c>
      <c r="AL11" s="28"/>
      <c r="AM11" s="28"/>
      <c r="AN11" s="34" t="s">
        <v>37</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38</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33</v>
      </c>
      <c r="AL13" s="28"/>
      <c r="AM13" s="28"/>
      <c r="AN13" s="42" t="s">
        <v>39</v>
      </c>
      <c r="AO13" s="28"/>
      <c r="AP13" s="28"/>
      <c r="AQ13" s="30"/>
      <c r="BE13" s="38"/>
      <c r="BS13" s="23" t="s">
        <v>8</v>
      </c>
    </row>
    <row r="14">
      <c r="B14" s="27"/>
      <c r="C14" s="28"/>
      <c r="D14" s="28"/>
      <c r="E14" s="42" t="s">
        <v>39</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36</v>
      </c>
      <c r="AL14" s="28"/>
      <c r="AM14" s="28"/>
      <c r="AN14" s="42" t="s">
        <v>39</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40</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33</v>
      </c>
      <c r="AL16" s="28"/>
      <c r="AM16" s="28"/>
      <c r="AN16" s="34" t="s">
        <v>41</v>
      </c>
      <c r="AO16" s="28"/>
      <c r="AP16" s="28"/>
      <c r="AQ16" s="30"/>
      <c r="BE16" s="38"/>
      <c r="BS16" s="23" t="s">
        <v>6</v>
      </c>
    </row>
    <row r="17" ht="18.48" customHeight="1">
      <c r="B17" s="27"/>
      <c r="C17" s="28"/>
      <c r="D17" s="28"/>
      <c r="E17" s="34" t="s">
        <v>42</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36</v>
      </c>
      <c r="AL17" s="28"/>
      <c r="AM17" s="28"/>
      <c r="AN17" s="34" t="s">
        <v>41</v>
      </c>
      <c r="AO17" s="28"/>
      <c r="AP17" s="28"/>
      <c r="AQ17" s="30"/>
      <c r="BE17" s="38"/>
      <c r="BS17" s="23" t="s">
        <v>43</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45</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46</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47</v>
      </c>
      <c r="M25" s="52"/>
      <c r="N25" s="52"/>
      <c r="O25" s="52"/>
      <c r="P25" s="47"/>
      <c r="Q25" s="47"/>
      <c r="R25" s="47"/>
      <c r="S25" s="47"/>
      <c r="T25" s="47"/>
      <c r="U25" s="47"/>
      <c r="V25" s="47"/>
      <c r="W25" s="52" t="s">
        <v>48</v>
      </c>
      <c r="X25" s="52"/>
      <c r="Y25" s="52"/>
      <c r="Z25" s="52"/>
      <c r="AA25" s="52"/>
      <c r="AB25" s="52"/>
      <c r="AC25" s="52"/>
      <c r="AD25" s="52"/>
      <c r="AE25" s="52"/>
      <c r="AF25" s="47"/>
      <c r="AG25" s="47"/>
      <c r="AH25" s="47"/>
      <c r="AI25" s="47"/>
      <c r="AJ25" s="47"/>
      <c r="AK25" s="52" t="s">
        <v>49</v>
      </c>
      <c r="AL25" s="52"/>
      <c r="AM25" s="52"/>
      <c r="AN25" s="52"/>
      <c r="AO25" s="52"/>
      <c r="AP25" s="47"/>
      <c r="AQ25" s="51"/>
      <c r="BE25" s="38"/>
    </row>
    <row r="26" s="2" customFormat="1" ht="14.4" customHeight="1">
      <c r="B26" s="53"/>
      <c r="C26" s="54"/>
      <c r="D26" s="55" t="s">
        <v>50</v>
      </c>
      <c r="E26" s="54"/>
      <c r="F26" s="55" t="s">
        <v>51</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52</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53</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54</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55</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56</v>
      </c>
      <c r="E32" s="61"/>
      <c r="F32" s="61"/>
      <c r="G32" s="61"/>
      <c r="H32" s="61"/>
      <c r="I32" s="61"/>
      <c r="J32" s="61"/>
      <c r="K32" s="61"/>
      <c r="L32" s="61"/>
      <c r="M32" s="61"/>
      <c r="N32" s="61"/>
      <c r="O32" s="61"/>
      <c r="P32" s="61"/>
      <c r="Q32" s="61"/>
      <c r="R32" s="61"/>
      <c r="S32" s="61"/>
      <c r="T32" s="62" t="s">
        <v>57</v>
      </c>
      <c r="U32" s="61"/>
      <c r="V32" s="61"/>
      <c r="W32" s="61"/>
      <c r="X32" s="63" t="s">
        <v>58</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59</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JERA1807</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 xml:space="preserve">Oprava  sklepních prostor v objektu Gurťjevova 11,Ostrava - Zábřeh</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Ostrava-Zábřeh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8. 6. 2018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32</v>
      </c>
      <c r="D46" s="74"/>
      <c r="E46" s="74"/>
      <c r="F46" s="74"/>
      <c r="G46" s="74"/>
      <c r="H46" s="74"/>
      <c r="I46" s="74"/>
      <c r="J46" s="74"/>
      <c r="K46" s="74"/>
      <c r="L46" s="77" t="str">
        <f>IF(E11= "","",E11)</f>
        <v xml:space="preserve">Statutár.město Ostrava,Městský obvod Ostrava-Jih </v>
      </c>
      <c r="M46" s="74"/>
      <c r="N46" s="74"/>
      <c r="O46" s="74"/>
      <c r="P46" s="74"/>
      <c r="Q46" s="74"/>
      <c r="R46" s="74"/>
      <c r="S46" s="74"/>
      <c r="T46" s="74"/>
      <c r="U46" s="74"/>
      <c r="V46" s="74"/>
      <c r="W46" s="74"/>
      <c r="X46" s="74"/>
      <c r="Y46" s="74"/>
      <c r="Z46" s="74"/>
      <c r="AA46" s="74"/>
      <c r="AB46" s="74"/>
      <c r="AC46" s="74"/>
      <c r="AD46" s="74"/>
      <c r="AE46" s="74"/>
      <c r="AF46" s="74"/>
      <c r="AG46" s="74"/>
      <c r="AH46" s="74"/>
      <c r="AI46" s="76" t="s">
        <v>40</v>
      </c>
      <c r="AJ46" s="74"/>
      <c r="AK46" s="74"/>
      <c r="AL46" s="74"/>
      <c r="AM46" s="77" t="str">
        <f>IF(E17="","",E17)</f>
        <v xml:space="preserve">Jorgos Jerakas </v>
      </c>
      <c r="AN46" s="77"/>
      <c r="AO46" s="77"/>
      <c r="AP46" s="77"/>
      <c r="AQ46" s="74"/>
      <c r="AR46" s="72"/>
      <c r="AS46" s="86" t="s">
        <v>60</v>
      </c>
      <c r="AT46" s="87"/>
      <c r="AU46" s="88"/>
      <c r="AV46" s="88"/>
      <c r="AW46" s="88"/>
      <c r="AX46" s="88"/>
      <c r="AY46" s="88"/>
      <c r="AZ46" s="88"/>
      <c r="BA46" s="88"/>
      <c r="BB46" s="88"/>
      <c r="BC46" s="88"/>
      <c r="BD46" s="89"/>
    </row>
    <row r="47" s="1" customFormat="1">
      <c r="B47" s="46"/>
      <c r="C47" s="76" t="s">
        <v>38</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61</v>
      </c>
      <c r="D49" s="97"/>
      <c r="E49" s="97"/>
      <c r="F49" s="97"/>
      <c r="G49" s="97"/>
      <c r="H49" s="98"/>
      <c r="I49" s="99" t="s">
        <v>62</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63</v>
      </c>
      <c r="AH49" s="97"/>
      <c r="AI49" s="97"/>
      <c r="AJ49" s="97"/>
      <c r="AK49" s="97"/>
      <c r="AL49" s="97"/>
      <c r="AM49" s="97"/>
      <c r="AN49" s="99" t="s">
        <v>64</v>
      </c>
      <c r="AO49" s="97"/>
      <c r="AP49" s="97"/>
      <c r="AQ49" s="101" t="s">
        <v>65</v>
      </c>
      <c r="AR49" s="72"/>
      <c r="AS49" s="102" t="s">
        <v>66</v>
      </c>
      <c r="AT49" s="103" t="s">
        <v>67</v>
      </c>
      <c r="AU49" s="103" t="s">
        <v>68</v>
      </c>
      <c r="AV49" s="103" t="s">
        <v>69</v>
      </c>
      <c r="AW49" s="103" t="s">
        <v>70</v>
      </c>
      <c r="AX49" s="103" t="s">
        <v>71</v>
      </c>
      <c r="AY49" s="103" t="s">
        <v>72</v>
      </c>
      <c r="AZ49" s="103" t="s">
        <v>73</v>
      </c>
      <c r="BA49" s="103" t="s">
        <v>74</v>
      </c>
      <c r="BB49" s="103" t="s">
        <v>75</v>
      </c>
      <c r="BC49" s="103" t="s">
        <v>76</v>
      </c>
      <c r="BD49" s="104" t="s">
        <v>77</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78</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ROUND(SUM(AG52:AG56),2)</f>
        <v>0</v>
      </c>
      <c r="AH51" s="110"/>
      <c r="AI51" s="110"/>
      <c r="AJ51" s="110"/>
      <c r="AK51" s="110"/>
      <c r="AL51" s="110"/>
      <c r="AM51" s="110"/>
      <c r="AN51" s="111">
        <f>SUM(AG51,AT51)</f>
        <v>0</v>
      </c>
      <c r="AO51" s="111"/>
      <c r="AP51" s="111"/>
      <c r="AQ51" s="112" t="s">
        <v>41</v>
      </c>
      <c r="AR51" s="83"/>
      <c r="AS51" s="113">
        <f>ROUND(SUM(AS52:AS56),2)</f>
        <v>0</v>
      </c>
      <c r="AT51" s="114">
        <f>ROUND(SUM(AV51:AW51),2)</f>
        <v>0</v>
      </c>
      <c r="AU51" s="115">
        <f>ROUND(SUM(AU52:AU56),5)</f>
        <v>0</v>
      </c>
      <c r="AV51" s="114">
        <f>ROUND(AZ51*L26,2)</f>
        <v>0</v>
      </c>
      <c r="AW51" s="114">
        <f>ROUND(BA51*L27,2)</f>
        <v>0</v>
      </c>
      <c r="AX51" s="114">
        <f>ROUND(BB51*L26,2)</f>
        <v>0</v>
      </c>
      <c r="AY51" s="114">
        <f>ROUND(BC51*L27,2)</f>
        <v>0</v>
      </c>
      <c r="AZ51" s="114">
        <f>ROUND(SUM(AZ52:AZ56),2)</f>
        <v>0</v>
      </c>
      <c r="BA51" s="114">
        <f>ROUND(SUM(BA52:BA56),2)</f>
        <v>0</v>
      </c>
      <c r="BB51" s="114">
        <f>ROUND(SUM(BB52:BB56),2)</f>
        <v>0</v>
      </c>
      <c r="BC51" s="114">
        <f>ROUND(SUM(BC52:BC56),2)</f>
        <v>0</v>
      </c>
      <c r="BD51" s="116">
        <f>ROUND(SUM(BD52:BD56),2)</f>
        <v>0</v>
      </c>
      <c r="BS51" s="117" t="s">
        <v>79</v>
      </c>
      <c r="BT51" s="117" t="s">
        <v>80</v>
      </c>
      <c r="BV51" s="117" t="s">
        <v>81</v>
      </c>
      <c r="BW51" s="117" t="s">
        <v>7</v>
      </c>
      <c r="BX51" s="117" t="s">
        <v>82</v>
      </c>
      <c r="CL51" s="117" t="s">
        <v>21</v>
      </c>
    </row>
    <row r="52" s="5" customFormat="1" ht="31.5" customHeight="1">
      <c r="A52" s="118" t="s">
        <v>83</v>
      </c>
      <c r="B52" s="119"/>
      <c r="C52" s="120"/>
      <c r="D52" s="121" t="s">
        <v>16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'JERA1807 - Oprava  sklepn...'!J25</f>
        <v>0</v>
      </c>
      <c r="AH52" s="122"/>
      <c r="AI52" s="122"/>
      <c r="AJ52" s="122"/>
      <c r="AK52" s="122"/>
      <c r="AL52" s="122"/>
      <c r="AM52" s="122"/>
      <c r="AN52" s="123">
        <f>SUM(AG52,AT52)</f>
        <v>0</v>
      </c>
      <c r="AO52" s="122"/>
      <c r="AP52" s="122"/>
      <c r="AQ52" s="124" t="s">
        <v>84</v>
      </c>
      <c r="AR52" s="125"/>
      <c r="AS52" s="126">
        <v>0</v>
      </c>
      <c r="AT52" s="127">
        <f>ROUND(SUM(AV52:AW52),2)</f>
        <v>0</v>
      </c>
      <c r="AU52" s="128">
        <f>'JERA1807 - Oprava  sklepn...'!P74</f>
        <v>0</v>
      </c>
      <c r="AV52" s="127">
        <f>'JERA1807 - Oprava  sklepn...'!J28</f>
        <v>0</v>
      </c>
      <c r="AW52" s="127">
        <f>'JERA1807 - Oprava  sklepn...'!J29</f>
        <v>0</v>
      </c>
      <c r="AX52" s="127">
        <f>'JERA1807 - Oprava  sklepn...'!J30</f>
        <v>0</v>
      </c>
      <c r="AY52" s="127">
        <f>'JERA1807 - Oprava  sklepn...'!J31</f>
        <v>0</v>
      </c>
      <c r="AZ52" s="127">
        <f>'JERA1807 - Oprava  sklepn...'!F28</f>
        <v>0</v>
      </c>
      <c r="BA52" s="127">
        <f>'JERA1807 - Oprava  sklepn...'!F29</f>
        <v>0</v>
      </c>
      <c r="BB52" s="127">
        <f>'JERA1807 - Oprava  sklepn...'!F30</f>
        <v>0</v>
      </c>
      <c r="BC52" s="127">
        <f>'JERA1807 - Oprava  sklepn...'!F31</f>
        <v>0</v>
      </c>
      <c r="BD52" s="129">
        <f>'JERA1807 - Oprava  sklepn...'!F32</f>
        <v>0</v>
      </c>
      <c r="BT52" s="130" t="s">
        <v>23</v>
      </c>
      <c r="BU52" s="130" t="s">
        <v>85</v>
      </c>
      <c r="BV52" s="130" t="s">
        <v>81</v>
      </c>
      <c r="BW52" s="130" t="s">
        <v>7</v>
      </c>
      <c r="BX52" s="130" t="s">
        <v>82</v>
      </c>
      <c r="CL52" s="130" t="s">
        <v>21</v>
      </c>
    </row>
    <row r="53" s="5" customFormat="1" ht="31.5" customHeight="1">
      <c r="A53" s="118" t="s">
        <v>83</v>
      </c>
      <c r="B53" s="119"/>
      <c r="C53" s="120"/>
      <c r="D53" s="121" t="s">
        <v>86</v>
      </c>
      <c r="E53" s="121"/>
      <c r="F53" s="121"/>
      <c r="G53" s="121"/>
      <c r="H53" s="121"/>
      <c r="I53" s="122"/>
      <c r="J53" s="121" t="s">
        <v>87</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'D.1.1 - Oprava sklepních ...'!J27</f>
        <v>0</v>
      </c>
      <c r="AH53" s="122"/>
      <c r="AI53" s="122"/>
      <c r="AJ53" s="122"/>
      <c r="AK53" s="122"/>
      <c r="AL53" s="122"/>
      <c r="AM53" s="122"/>
      <c r="AN53" s="123">
        <f>SUM(AG53,AT53)</f>
        <v>0</v>
      </c>
      <c r="AO53" s="122"/>
      <c r="AP53" s="122"/>
      <c r="AQ53" s="124" t="s">
        <v>84</v>
      </c>
      <c r="AR53" s="125"/>
      <c r="AS53" s="126">
        <v>0</v>
      </c>
      <c r="AT53" s="127">
        <f>ROUND(SUM(AV53:AW53),2)</f>
        <v>0</v>
      </c>
      <c r="AU53" s="128">
        <f>'D.1.1 - Oprava sklepních ...'!P89</f>
        <v>0</v>
      </c>
      <c r="AV53" s="127">
        <f>'D.1.1 - Oprava sklepních ...'!J30</f>
        <v>0</v>
      </c>
      <c r="AW53" s="127">
        <f>'D.1.1 - Oprava sklepních ...'!J31</f>
        <v>0</v>
      </c>
      <c r="AX53" s="127">
        <f>'D.1.1 - Oprava sklepních ...'!J32</f>
        <v>0</v>
      </c>
      <c r="AY53" s="127">
        <f>'D.1.1 - Oprava sklepních ...'!J33</f>
        <v>0</v>
      </c>
      <c r="AZ53" s="127">
        <f>'D.1.1 - Oprava sklepních ...'!F30</f>
        <v>0</v>
      </c>
      <c r="BA53" s="127">
        <f>'D.1.1 - Oprava sklepních ...'!F31</f>
        <v>0</v>
      </c>
      <c r="BB53" s="127">
        <f>'D.1.1 - Oprava sklepních ...'!F32</f>
        <v>0</v>
      </c>
      <c r="BC53" s="127">
        <f>'D.1.1 - Oprava sklepních ...'!F33</f>
        <v>0</v>
      </c>
      <c r="BD53" s="129">
        <f>'D.1.1 - Oprava sklepních ...'!F34</f>
        <v>0</v>
      </c>
      <c r="BT53" s="130" t="s">
        <v>23</v>
      </c>
      <c r="BV53" s="130" t="s">
        <v>81</v>
      </c>
      <c r="BW53" s="130" t="s">
        <v>88</v>
      </c>
      <c r="BX53" s="130" t="s">
        <v>7</v>
      </c>
      <c r="CL53" s="130" t="s">
        <v>21</v>
      </c>
      <c r="CM53" s="130" t="s">
        <v>89</v>
      </c>
    </row>
    <row r="54" s="5" customFormat="1" ht="31.5" customHeight="1">
      <c r="A54" s="118" t="s">
        <v>83</v>
      </c>
      <c r="B54" s="119"/>
      <c r="C54" s="120"/>
      <c r="D54" s="121" t="s">
        <v>90</v>
      </c>
      <c r="E54" s="121"/>
      <c r="F54" s="121"/>
      <c r="G54" s="121"/>
      <c r="H54" s="121"/>
      <c r="I54" s="122"/>
      <c r="J54" s="121" t="s">
        <v>91</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'D.1.4. - Oprava sklepních...'!J27</f>
        <v>0</v>
      </c>
      <c r="AH54" s="122"/>
      <c r="AI54" s="122"/>
      <c r="AJ54" s="122"/>
      <c r="AK54" s="122"/>
      <c r="AL54" s="122"/>
      <c r="AM54" s="122"/>
      <c r="AN54" s="123">
        <f>SUM(AG54,AT54)</f>
        <v>0</v>
      </c>
      <c r="AO54" s="122"/>
      <c r="AP54" s="122"/>
      <c r="AQ54" s="124" t="s">
        <v>84</v>
      </c>
      <c r="AR54" s="125"/>
      <c r="AS54" s="126">
        <v>0</v>
      </c>
      <c r="AT54" s="127">
        <f>ROUND(SUM(AV54:AW54),2)</f>
        <v>0</v>
      </c>
      <c r="AU54" s="128">
        <f>'D.1.4. - Oprava sklepních...'!P83</f>
        <v>0</v>
      </c>
      <c r="AV54" s="127">
        <f>'D.1.4. - Oprava sklepních...'!J30</f>
        <v>0</v>
      </c>
      <c r="AW54" s="127">
        <f>'D.1.4. - Oprava sklepních...'!J31</f>
        <v>0</v>
      </c>
      <c r="AX54" s="127">
        <f>'D.1.4. - Oprava sklepních...'!J32</f>
        <v>0</v>
      </c>
      <c r="AY54" s="127">
        <f>'D.1.4. - Oprava sklepních...'!J33</f>
        <v>0</v>
      </c>
      <c r="AZ54" s="127">
        <f>'D.1.4. - Oprava sklepních...'!F30</f>
        <v>0</v>
      </c>
      <c r="BA54" s="127">
        <f>'D.1.4. - Oprava sklepních...'!F31</f>
        <v>0</v>
      </c>
      <c r="BB54" s="127">
        <f>'D.1.4. - Oprava sklepních...'!F32</f>
        <v>0</v>
      </c>
      <c r="BC54" s="127">
        <f>'D.1.4. - Oprava sklepních...'!F33</f>
        <v>0</v>
      </c>
      <c r="BD54" s="129">
        <f>'D.1.4. - Oprava sklepních...'!F34</f>
        <v>0</v>
      </c>
      <c r="BT54" s="130" t="s">
        <v>23</v>
      </c>
      <c r="BV54" s="130" t="s">
        <v>81</v>
      </c>
      <c r="BW54" s="130" t="s">
        <v>92</v>
      </c>
      <c r="BX54" s="130" t="s">
        <v>7</v>
      </c>
      <c r="CL54" s="130" t="s">
        <v>21</v>
      </c>
      <c r="CM54" s="130" t="s">
        <v>89</v>
      </c>
    </row>
    <row r="55" s="5" customFormat="1" ht="16.5" customHeight="1">
      <c r="A55" s="118" t="s">
        <v>83</v>
      </c>
      <c r="B55" s="119"/>
      <c r="C55" s="120"/>
      <c r="D55" s="121" t="s">
        <v>93</v>
      </c>
      <c r="E55" s="121"/>
      <c r="F55" s="121"/>
      <c r="G55" s="121"/>
      <c r="H55" s="121"/>
      <c r="I55" s="122"/>
      <c r="J55" s="121" t="s">
        <v>94</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'D.1.4.2 - Oprava sklepníc...'!J27</f>
        <v>0</v>
      </c>
      <c r="AH55" s="122"/>
      <c r="AI55" s="122"/>
      <c r="AJ55" s="122"/>
      <c r="AK55" s="122"/>
      <c r="AL55" s="122"/>
      <c r="AM55" s="122"/>
      <c r="AN55" s="123">
        <f>SUM(AG55,AT55)</f>
        <v>0</v>
      </c>
      <c r="AO55" s="122"/>
      <c r="AP55" s="122"/>
      <c r="AQ55" s="124" t="s">
        <v>84</v>
      </c>
      <c r="AR55" s="125"/>
      <c r="AS55" s="126">
        <v>0</v>
      </c>
      <c r="AT55" s="127">
        <f>ROUND(SUM(AV55:AW55),2)</f>
        <v>0</v>
      </c>
      <c r="AU55" s="128">
        <f>'D.1.4.2 - Oprava sklepníc...'!P82</f>
        <v>0</v>
      </c>
      <c r="AV55" s="127">
        <f>'D.1.4.2 - Oprava sklepníc...'!J30</f>
        <v>0</v>
      </c>
      <c r="AW55" s="127">
        <f>'D.1.4.2 - Oprava sklepníc...'!J31</f>
        <v>0</v>
      </c>
      <c r="AX55" s="127">
        <f>'D.1.4.2 - Oprava sklepníc...'!J32</f>
        <v>0</v>
      </c>
      <c r="AY55" s="127">
        <f>'D.1.4.2 - Oprava sklepníc...'!J33</f>
        <v>0</v>
      </c>
      <c r="AZ55" s="127">
        <f>'D.1.4.2 - Oprava sklepníc...'!F30</f>
        <v>0</v>
      </c>
      <c r="BA55" s="127">
        <f>'D.1.4.2 - Oprava sklepníc...'!F31</f>
        <v>0</v>
      </c>
      <c r="BB55" s="127">
        <f>'D.1.4.2 - Oprava sklepníc...'!F32</f>
        <v>0</v>
      </c>
      <c r="BC55" s="127">
        <f>'D.1.4.2 - Oprava sklepníc...'!F33</f>
        <v>0</v>
      </c>
      <c r="BD55" s="129">
        <f>'D.1.4.2 - Oprava sklepníc...'!F34</f>
        <v>0</v>
      </c>
      <c r="BT55" s="130" t="s">
        <v>23</v>
      </c>
      <c r="BV55" s="130" t="s">
        <v>81</v>
      </c>
      <c r="BW55" s="130" t="s">
        <v>95</v>
      </c>
      <c r="BX55" s="130" t="s">
        <v>7</v>
      </c>
      <c r="CL55" s="130" t="s">
        <v>21</v>
      </c>
      <c r="CM55" s="130" t="s">
        <v>89</v>
      </c>
    </row>
    <row r="56" s="5" customFormat="1" ht="31.5" customHeight="1">
      <c r="A56" s="118" t="s">
        <v>83</v>
      </c>
      <c r="B56" s="119"/>
      <c r="C56" s="120"/>
      <c r="D56" s="121" t="s">
        <v>96</v>
      </c>
      <c r="E56" s="121"/>
      <c r="F56" s="121"/>
      <c r="G56" s="121"/>
      <c r="H56" s="121"/>
      <c r="I56" s="122"/>
      <c r="J56" s="121" t="s">
        <v>97</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'D.1.4.3 - Oprava sklepníc...'!J27</f>
        <v>0</v>
      </c>
      <c r="AH56" s="122"/>
      <c r="AI56" s="122"/>
      <c r="AJ56" s="122"/>
      <c r="AK56" s="122"/>
      <c r="AL56" s="122"/>
      <c r="AM56" s="122"/>
      <c r="AN56" s="123">
        <f>SUM(AG56,AT56)</f>
        <v>0</v>
      </c>
      <c r="AO56" s="122"/>
      <c r="AP56" s="122"/>
      <c r="AQ56" s="124" t="s">
        <v>84</v>
      </c>
      <c r="AR56" s="125"/>
      <c r="AS56" s="131">
        <v>0</v>
      </c>
      <c r="AT56" s="132">
        <f>ROUND(SUM(AV56:AW56),2)</f>
        <v>0</v>
      </c>
      <c r="AU56" s="133">
        <f>'D.1.4.3 - Oprava sklepníc...'!P78</f>
        <v>0</v>
      </c>
      <c r="AV56" s="132">
        <f>'D.1.4.3 - Oprava sklepníc...'!J30</f>
        <v>0</v>
      </c>
      <c r="AW56" s="132">
        <f>'D.1.4.3 - Oprava sklepníc...'!J31</f>
        <v>0</v>
      </c>
      <c r="AX56" s="132">
        <f>'D.1.4.3 - Oprava sklepníc...'!J32</f>
        <v>0</v>
      </c>
      <c r="AY56" s="132">
        <f>'D.1.4.3 - Oprava sklepníc...'!J33</f>
        <v>0</v>
      </c>
      <c r="AZ56" s="132">
        <f>'D.1.4.3 - Oprava sklepníc...'!F30</f>
        <v>0</v>
      </c>
      <c r="BA56" s="132">
        <f>'D.1.4.3 - Oprava sklepníc...'!F31</f>
        <v>0</v>
      </c>
      <c r="BB56" s="132">
        <f>'D.1.4.3 - Oprava sklepníc...'!F32</f>
        <v>0</v>
      </c>
      <c r="BC56" s="132">
        <f>'D.1.4.3 - Oprava sklepníc...'!F33</f>
        <v>0</v>
      </c>
      <c r="BD56" s="134">
        <f>'D.1.4.3 - Oprava sklepníc...'!F34</f>
        <v>0</v>
      </c>
      <c r="BT56" s="130" t="s">
        <v>23</v>
      </c>
      <c r="BV56" s="130" t="s">
        <v>81</v>
      </c>
      <c r="BW56" s="130" t="s">
        <v>98</v>
      </c>
      <c r="BX56" s="130" t="s">
        <v>7</v>
      </c>
      <c r="CL56" s="130" t="s">
        <v>21</v>
      </c>
      <c r="CM56" s="130" t="s">
        <v>89</v>
      </c>
    </row>
    <row r="57" s="1" customFormat="1" ht="30" customHeight="1">
      <c r="B57" s="46"/>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2"/>
    </row>
    <row r="58" s="1" customFormat="1" ht="6.96" customHeight="1">
      <c r="B58" s="67"/>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72"/>
    </row>
  </sheetData>
  <sheetProtection sheet="1" formatColumns="0" formatRows="0" objects="1" scenarios="1" spinCount="100000" saltValue="aBwk7RegvpuRfwE9WUGqpx3m2jj7N/Yiyk/6IY4Ue0aDB3GywfWZXgK1TbsFVo0ICrwysen5QqXbMFszOxntHA==" hashValue="+ArVcCdAzSP4YTz/fWANGKOJ9llZZj67drtuapNZCEgW1ZETFNALK03ZU4pQSG9VTPfuHhHhOqsi0QchSjK+pQ==" algorithmName="SHA-512" password="CC35"/>
  <mergeCells count="5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G51:AM51"/>
    <mergeCell ref="AN51:AP51"/>
    <mergeCell ref="AR2:BE2"/>
  </mergeCells>
  <hyperlinks>
    <hyperlink ref="K1:S1" location="C2" display="1) Rekapitulace stavby"/>
    <hyperlink ref="W1:AI1" location="C51" display="2) Rekapitulace objektů stavby a soupisů prací"/>
    <hyperlink ref="A52" location="'JERA1807 - Oprava  sklepn...'!C2" display="/"/>
    <hyperlink ref="A53" location="'D.1.1 - Oprava sklepních ...'!C2" display="/"/>
    <hyperlink ref="A54" location="'D.1.4. - Oprava sklepních...'!C2" display="/"/>
    <hyperlink ref="A55" location="'D.1.4.2 - Oprava sklepníc...'!C2" display="/"/>
    <hyperlink ref="A56" location="'D.1.4.3 - Oprava sklepníc...'!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row>
    <row r="3" ht="6.96" customHeight="1">
      <c r="B3" s="24"/>
      <c r="C3" s="25"/>
      <c r="D3" s="25"/>
      <c r="E3" s="25"/>
      <c r="F3" s="25"/>
      <c r="G3" s="25"/>
      <c r="H3" s="25"/>
      <c r="I3" s="140"/>
      <c r="J3" s="25"/>
      <c r="K3" s="26"/>
      <c r="AT3" s="23" t="s">
        <v>89</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s="1" customFormat="1">
      <c r="B6" s="46"/>
      <c r="C6" s="47"/>
      <c r="D6" s="39" t="s">
        <v>18</v>
      </c>
      <c r="E6" s="47"/>
      <c r="F6" s="47"/>
      <c r="G6" s="47"/>
      <c r="H6" s="47"/>
      <c r="I6" s="142"/>
      <c r="J6" s="47"/>
      <c r="K6" s="51"/>
    </row>
    <row r="7" s="1" customFormat="1" ht="36.96" customHeight="1">
      <c r="B7" s="46"/>
      <c r="C7" s="47"/>
      <c r="D7" s="47"/>
      <c r="E7" s="143" t="s">
        <v>19</v>
      </c>
      <c r="F7" s="47"/>
      <c r="G7" s="47"/>
      <c r="H7" s="47"/>
      <c r="I7" s="142"/>
      <c r="J7" s="47"/>
      <c r="K7" s="51"/>
    </row>
    <row r="8" s="1" customFormat="1">
      <c r="B8" s="46"/>
      <c r="C8" s="47"/>
      <c r="D8" s="47"/>
      <c r="E8" s="47"/>
      <c r="F8" s="47"/>
      <c r="G8" s="47"/>
      <c r="H8" s="47"/>
      <c r="I8" s="142"/>
      <c r="J8" s="47"/>
      <c r="K8" s="51"/>
    </row>
    <row r="9" s="1" customFormat="1" ht="14.4" customHeight="1">
      <c r="B9" s="46"/>
      <c r="C9" s="47"/>
      <c r="D9" s="39" t="s">
        <v>20</v>
      </c>
      <c r="E9" s="47"/>
      <c r="F9" s="34" t="s">
        <v>21</v>
      </c>
      <c r="G9" s="47"/>
      <c r="H9" s="47"/>
      <c r="I9" s="144" t="s">
        <v>22</v>
      </c>
      <c r="J9" s="34" t="s">
        <v>23</v>
      </c>
      <c r="K9" s="51"/>
    </row>
    <row r="10" s="1" customFormat="1" ht="14.4" customHeight="1">
      <c r="B10" s="46"/>
      <c r="C10" s="47"/>
      <c r="D10" s="39" t="s">
        <v>24</v>
      </c>
      <c r="E10" s="47"/>
      <c r="F10" s="34" t="s">
        <v>25</v>
      </c>
      <c r="G10" s="47"/>
      <c r="H10" s="47"/>
      <c r="I10" s="144" t="s">
        <v>26</v>
      </c>
      <c r="J10" s="145" t="str">
        <f>'Rekapitulace stavby'!AN8</f>
        <v>8. 6. 2018</v>
      </c>
      <c r="K10" s="51"/>
    </row>
    <row r="11" s="1" customFormat="1" ht="21.84" customHeight="1">
      <c r="B11" s="46"/>
      <c r="C11" s="47"/>
      <c r="D11" s="33" t="s">
        <v>28</v>
      </c>
      <c r="E11" s="47"/>
      <c r="F11" s="41" t="s">
        <v>29</v>
      </c>
      <c r="G11" s="47"/>
      <c r="H11" s="47"/>
      <c r="I11" s="146" t="s">
        <v>30</v>
      </c>
      <c r="J11" s="41" t="s">
        <v>31</v>
      </c>
      <c r="K11" s="51"/>
    </row>
    <row r="12" s="1" customFormat="1" ht="14.4" customHeight="1">
      <c r="B12" s="46"/>
      <c r="C12" s="47"/>
      <c r="D12" s="39" t="s">
        <v>32</v>
      </c>
      <c r="E12" s="47"/>
      <c r="F12" s="47"/>
      <c r="G12" s="47"/>
      <c r="H12" s="47"/>
      <c r="I12" s="144" t="s">
        <v>33</v>
      </c>
      <c r="J12" s="34" t="s">
        <v>34</v>
      </c>
      <c r="K12" s="51"/>
    </row>
    <row r="13" s="1" customFormat="1" ht="18" customHeight="1">
      <c r="B13" s="46"/>
      <c r="C13" s="47"/>
      <c r="D13" s="47"/>
      <c r="E13" s="34" t="s">
        <v>35</v>
      </c>
      <c r="F13" s="47"/>
      <c r="G13" s="47"/>
      <c r="H13" s="47"/>
      <c r="I13" s="144" t="s">
        <v>36</v>
      </c>
      <c r="J13" s="34" t="s">
        <v>37</v>
      </c>
      <c r="K13" s="51"/>
    </row>
    <row r="14" s="1" customFormat="1" ht="6.96" customHeight="1">
      <c r="B14" s="46"/>
      <c r="C14" s="47"/>
      <c r="D14" s="47"/>
      <c r="E14" s="47"/>
      <c r="F14" s="47"/>
      <c r="G14" s="47"/>
      <c r="H14" s="47"/>
      <c r="I14" s="142"/>
      <c r="J14" s="47"/>
      <c r="K14" s="51"/>
    </row>
    <row r="15" s="1" customFormat="1" ht="14.4" customHeight="1">
      <c r="B15" s="46"/>
      <c r="C15" s="47"/>
      <c r="D15" s="39" t="s">
        <v>38</v>
      </c>
      <c r="E15" s="47"/>
      <c r="F15" s="47"/>
      <c r="G15" s="47"/>
      <c r="H15" s="47"/>
      <c r="I15" s="144" t="s">
        <v>33</v>
      </c>
      <c r="J15" s="34" t="str">
        <f>IF('Rekapitulace stavby'!AN13="Vyplň údaj","",IF('Rekapitulace stavby'!AN13="","",'Rekapitulace stavby'!AN13))</f>
        <v/>
      </c>
      <c r="K15" s="51"/>
    </row>
    <row r="16" s="1" customFormat="1" ht="18" customHeight="1">
      <c r="B16" s="46"/>
      <c r="C16" s="47"/>
      <c r="D16" s="47"/>
      <c r="E16" s="34" t="str">
        <f>IF('Rekapitulace stavby'!E14="Vyplň údaj","",IF('Rekapitulace stavby'!E14="","",'Rekapitulace stavby'!E14))</f>
        <v/>
      </c>
      <c r="F16" s="47"/>
      <c r="G16" s="47"/>
      <c r="H16" s="47"/>
      <c r="I16" s="144" t="s">
        <v>36</v>
      </c>
      <c r="J16" s="34" t="str">
        <f>IF('Rekapitulace stavby'!AN14="Vyplň údaj","",IF('Rekapitulace stavby'!AN14="","",'Rekapitulace stavby'!AN14))</f>
        <v/>
      </c>
      <c r="K16" s="51"/>
    </row>
    <row r="17" s="1" customFormat="1" ht="6.96" customHeight="1">
      <c r="B17" s="46"/>
      <c r="C17" s="47"/>
      <c r="D17" s="47"/>
      <c r="E17" s="47"/>
      <c r="F17" s="47"/>
      <c r="G17" s="47"/>
      <c r="H17" s="47"/>
      <c r="I17" s="142"/>
      <c r="J17" s="47"/>
      <c r="K17" s="51"/>
    </row>
    <row r="18" s="1" customFormat="1" ht="14.4" customHeight="1">
      <c r="B18" s="46"/>
      <c r="C18" s="47"/>
      <c r="D18" s="39" t="s">
        <v>40</v>
      </c>
      <c r="E18" s="47"/>
      <c r="F18" s="47"/>
      <c r="G18" s="47"/>
      <c r="H18" s="47"/>
      <c r="I18" s="144" t="s">
        <v>33</v>
      </c>
      <c r="J18" s="34" t="s">
        <v>41</v>
      </c>
      <c r="K18" s="51"/>
    </row>
    <row r="19" s="1" customFormat="1" ht="18" customHeight="1">
      <c r="B19" s="46"/>
      <c r="C19" s="47"/>
      <c r="D19" s="47"/>
      <c r="E19" s="34" t="s">
        <v>42</v>
      </c>
      <c r="F19" s="47"/>
      <c r="G19" s="47"/>
      <c r="H19" s="47"/>
      <c r="I19" s="144" t="s">
        <v>36</v>
      </c>
      <c r="J19" s="34" t="s">
        <v>41</v>
      </c>
      <c r="K19" s="51"/>
    </row>
    <row r="20" s="1" customFormat="1" ht="6.96" customHeight="1">
      <c r="B20" s="46"/>
      <c r="C20" s="47"/>
      <c r="D20" s="47"/>
      <c r="E20" s="47"/>
      <c r="F20" s="47"/>
      <c r="G20" s="47"/>
      <c r="H20" s="47"/>
      <c r="I20" s="142"/>
      <c r="J20" s="47"/>
      <c r="K20" s="51"/>
    </row>
    <row r="21" s="1" customFormat="1" ht="14.4" customHeight="1">
      <c r="B21" s="46"/>
      <c r="C21" s="47"/>
      <c r="D21" s="39" t="s">
        <v>44</v>
      </c>
      <c r="E21" s="47"/>
      <c r="F21" s="47"/>
      <c r="G21" s="47"/>
      <c r="H21" s="47"/>
      <c r="I21" s="142"/>
      <c r="J21" s="47"/>
      <c r="K21" s="51"/>
    </row>
    <row r="22" s="6" customFormat="1" ht="71.25" customHeight="1">
      <c r="B22" s="147"/>
      <c r="C22" s="148"/>
      <c r="D22" s="148"/>
      <c r="E22" s="44" t="s">
        <v>45</v>
      </c>
      <c r="F22" s="44"/>
      <c r="G22" s="44"/>
      <c r="H22" s="44"/>
      <c r="I22" s="149"/>
      <c r="J22" s="148"/>
      <c r="K22" s="150"/>
    </row>
    <row r="23" s="1" customFormat="1" ht="6.96" customHeight="1">
      <c r="B23" s="46"/>
      <c r="C23" s="47"/>
      <c r="D23" s="47"/>
      <c r="E23" s="47"/>
      <c r="F23" s="47"/>
      <c r="G23" s="47"/>
      <c r="H23" s="47"/>
      <c r="I23" s="142"/>
      <c r="J23" s="47"/>
      <c r="K23" s="51"/>
    </row>
    <row r="24" s="1" customFormat="1" ht="6.96" customHeight="1">
      <c r="B24" s="46"/>
      <c r="C24" s="47"/>
      <c r="D24" s="106"/>
      <c r="E24" s="106"/>
      <c r="F24" s="106"/>
      <c r="G24" s="106"/>
      <c r="H24" s="106"/>
      <c r="I24" s="151"/>
      <c r="J24" s="106"/>
      <c r="K24" s="152"/>
    </row>
    <row r="25" s="1" customFormat="1" ht="25.44" customHeight="1">
      <c r="B25" s="46"/>
      <c r="C25" s="47"/>
      <c r="D25" s="153" t="s">
        <v>46</v>
      </c>
      <c r="E25" s="47"/>
      <c r="F25" s="47"/>
      <c r="G25" s="47"/>
      <c r="H25" s="47"/>
      <c r="I25" s="142"/>
      <c r="J25" s="154">
        <f>ROUND(J74,2)</f>
        <v>0</v>
      </c>
      <c r="K25" s="51"/>
    </row>
    <row r="26" s="1" customFormat="1" ht="6.96" customHeight="1">
      <c r="B26" s="46"/>
      <c r="C26" s="47"/>
      <c r="D26" s="106"/>
      <c r="E26" s="106"/>
      <c r="F26" s="106"/>
      <c r="G26" s="106"/>
      <c r="H26" s="106"/>
      <c r="I26" s="151"/>
      <c r="J26" s="106"/>
      <c r="K26" s="152"/>
    </row>
    <row r="27" s="1" customFormat="1" ht="14.4" customHeight="1">
      <c r="B27" s="46"/>
      <c r="C27" s="47"/>
      <c r="D27" s="47"/>
      <c r="E27" s="47"/>
      <c r="F27" s="52" t="s">
        <v>48</v>
      </c>
      <c r="G27" s="47"/>
      <c r="H27" s="47"/>
      <c r="I27" s="155" t="s">
        <v>47</v>
      </c>
      <c r="J27" s="52" t="s">
        <v>49</v>
      </c>
      <c r="K27" s="51"/>
    </row>
    <row r="28" s="1" customFormat="1" ht="14.4" customHeight="1">
      <c r="B28" s="46"/>
      <c r="C28" s="47"/>
      <c r="D28" s="55" t="s">
        <v>50</v>
      </c>
      <c r="E28" s="55" t="s">
        <v>51</v>
      </c>
      <c r="F28" s="156">
        <f>ROUND(SUM(BE74:BE81), 2)</f>
        <v>0</v>
      </c>
      <c r="G28" s="47"/>
      <c r="H28" s="47"/>
      <c r="I28" s="157">
        <v>0.20999999999999999</v>
      </c>
      <c r="J28" s="156">
        <f>ROUND(ROUND((SUM(BE74:BE81)), 2)*I28, 2)</f>
        <v>0</v>
      </c>
      <c r="K28" s="51"/>
    </row>
    <row r="29" s="1" customFormat="1" ht="14.4" customHeight="1">
      <c r="B29" s="46"/>
      <c r="C29" s="47"/>
      <c r="D29" s="47"/>
      <c r="E29" s="55" t="s">
        <v>52</v>
      </c>
      <c r="F29" s="156">
        <f>ROUND(SUM(BF74:BF81), 2)</f>
        <v>0</v>
      </c>
      <c r="G29" s="47"/>
      <c r="H29" s="47"/>
      <c r="I29" s="157">
        <v>0.14999999999999999</v>
      </c>
      <c r="J29" s="156">
        <f>ROUND(ROUND((SUM(BF74:BF81)), 2)*I29, 2)</f>
        <v>0</v>
      </c>
      <c r="K29" s="51"/>
    </row>
    <row r="30" hidden="1" s="1" customFormat="1" ht="14.4" customHeight="1">
      <c r="B30" s="46"/>
      <c r="C30" s="47"/>
      <c r="D30" s="47"/>
      <c r="E30" s="55" t="s">
        <v>53</v>
      </c>
      <c r="F30" s="156">
        <f>ROUND(SUM(BG74:BG81), 2)</f>
        <v>0</v>
      </c>
      <c r="G30" s="47"/>
      <c r="H30" s="47"/>
      <c r="I30" s="157">
        <v>0.20999999999999999</v>
      </c>
      <c r="J30" s="156">
        <v>0</v>
      </c>
      <c r="K30" s="51"/>
    </row>
    <row r="31" hidden="1" s="1" customFormat="1" ht="14.4" customHeight="1">
      <c r="B31" s="46"/>
      <c r="C31" s="47"/>
      <c r="D31" s="47"/>
      <c r="E31" s="55" t="s">
        <v>54</v>
      </c>
      <c r="F31" s="156">
        <f>ROUND(SUM(BH74:BH81), 2)</f>
        <v>0</v>
      </c>
      <c r="G31" s="47"/>
      <c r="H31" s="47"/>
      <c r="I31" s="157">
        <v>0.14999999999999999</v>
      </c>
      <c r="J31" s="156">
        <v>0</v>
      </c>
      <c r="K31" s="51"/>
    </row>
    <row r="32" hidden="1" s="1" customFormat="1" ht="14.4" customHeight="1">
      <c r="B32" s="46"/>
      <c r="C32" s="47"/>
      <c r="D32" s="47"/>
      <c r="E32" s="55" t="s">
        <v>55</v>
      </c>
      <c r="F32" s="156">
        <f>ROUND(SUM(BI74:BI81), 2)</f>
        <v>0</v>
      </c>
      <c r="G32" s="47"/>
      <c r="H32" s="47"/>
      <c r="I32" s="157">
        <v>0</v>
      </c>
      <c r="J32" s="156">
        <v>0</v>
      </c>
      <c r="K32" s="51"/>
    </row>
    <row r="33" s="1" customFormat="1" ht="6.96" customHeight="1">
      <c r="B33" s="46"/>
      <c r="C33" s="47"/>
      <c r="D33" s="47"/>
      <c r="E33" s="47"/>
      <c r="F33" s="47"/>
      <c r="G33" s="47"/>
      <c r="H33" s="47"/>
      <c r="I33" s="142"/>
      <c r="J33" s="47"/>
      <c r="K33" s="51"/>
    </row>
    <row r="34" s="1" customFormat="1" ht="25.44" customHeight="1">
      <c r="B34" s="46"/>
      <c r="C34" s="158"/>
      <c r="D34" s="159" t="s">
        <v>56</v>
      </c>
      <c r="E34" s="98"/>
      <c r="F34" s="98"/>
      <c r="G34" s="160" t="s">
        <v>57</v>
      </c>
      <c r="H34" s="161" t="s">
        <v>58</v>
      </c>
      <c r="I34" s="162"/>
      <c r="J34" s="163">
        <f>SUM(J25:J32)</f>
        <v>0</v>
      </c>
      <c r="K34" s="164"/>
    </row>
    <row r="35" s="1" customFormat="1" ht="14.4" customHeight="1">
      <c r="B35" s="67"/>
      <c r="C35" s="68"/>
      <c r="D35" s="68"/>
      <c r="E35" s="68"/>
      <c r="F35" s="68"/>
      <c r="G35" s="68"/>
      <c r="H35" s="68"/>
      <c r="I35" s="165"/>
      <c r="J35" s="68"/>
      <c r="K35" s="69"/>
    </row>
    <row r="39" s="1" customFormat="1" ht="6.96" customHeight="1">
      <c r="B39" s="166"/>
      <c r="C39" s="167"/>
      <c r="D39" s="167"/>
      <c r="E39" s="167"/>
      <c r="F39" s="167"/>
      <c r="G39" s="167"/>
      <c r="H39" s="167"/>
      <c r="I39" s="168"/>
      <c r="J39" s="167"/>
      <c r="K39" s="169"/>
    </row>
    <row r="40" s="1" customFormat="1" ht="36.96" customHeight="1">
      <c r="B40" s="46"/>
      <c r="C40" s="29" t="s">
        <v>105</v>
      </c>
      <c r="D40" s="47"/>
      <c r="E40" s="47"/>
      <c r="F40" s="47"/>
      <c r="G40" s="47"/>
      <c r="H40" s="47"/>
      <c r="I40" s="142"/>
      <c r="J40" s="47"/>
      <c r="K40" s="51"/>
    </row>
    <row r="41" s="1" customFormat="1" ht="6.96" customHeight="1">
      <c r="B41" s="46"/>
      <c r="C41" s="47"/>
      <c r="D41" s="47"/>
      <c r="E41" s="47"/>
      <c r="F41" s="47"/>
      <c r="G41" s="47"/>
      <c r="H41" s="47"/>
      <c r="I41" s="142"/>
      <c r="J41" s="47"/>
      <c r="K41" s="51"/>
    </row>
    <row r="42" s="1" customFormat="1" ht="14.4" customHeight="1">
      <c r="B42" s="46"/>
      <c r="C42" s="39" t="s">
        <v>18</v>
      </c>
      <c r="D42" s="47"/>
      <c r="E42" s="47"/>
      <c r="F42" s="47"/>
      <c r="G42" s="47"/>
      <c r="H42" s="47"/>
      <c r="I42" s="142"/>
      <c r="J42" s="47"/>
      <c r="K42" s="51"/>
    </row>
    <row r="43" s="1" customFormat="1" ht="17.25" customHeight="1">
      <c r="B43" s="46"/>
      <c r="C43" s="47"/>
      <c r="D43" s="47"/>
      <c r="E43" s="143" t="str">
        <f>E7</f>
        <v xml:space="preserve">Oprava  sklepních prostor v objektu Gurťjevova 11,Ostrava - Zábřeh</v>
      </c>
      <c r="F43" s="47"/>
      <c r="G43" s="47"/>
      <c r="H43" s="47"/>
      <c r="I43" s="142"/>
      <c r="J43" s="47"/>
      <c r="K43" s="51"/>
    </row>
    <row r="44" s="1" customFormat="1" ht="6.96" customHeight="1">
      <c r="B44" s="46"/>
      <c r="C44" s="47"/>
      <c r="D44" s="47"/>
      <c r="E44" s="47"/>
      <c r="F44" s="47"/>
      <c r="G44" s="47"/>
      <c r="H44" s="47"/>
      <c r="I44" s="142"/>
      <c r="J44" s="47"/>
      <c r="K44" s="51"/>
    </row>
    <row r="45" s="1" customFormat="1" ht="18" customHeight="1">
      <c r="B45" s="46"/>
      <c r="C45" s="39" t="s">
        <v>24</v>
      </c>
      <c r="D45" s="47"/>
      <c r="E45" s="47"/>
      <c r="F45" s="34" t="str">
        <f>F10</f>
        <v xml:space="preserve">Ostrava-Zábřeh </v>
      </c>
      <c r="G45" s="47"/>
      <c r="H45" s="47"/>
      <c r="I45" s="144" t="s">
        <v>26</v>
      </c>
      <c r="J45" s="145" t="str">
        <f>IF(J10="","",J10)</f>
        <v>8. 6. 2018</v>
      </c>
      <c r="K45" s="51"/>
    </row>
    <row r="46" s="1" customFormat="1" ht="6.96" customHeight="1">
      <c r="B46" s="46"/>
      <c r="C46" s="47"/>
      <c r="D46" s="47"/>
      <c r="E46" s="47"/>
      <c r="F46" s="47"/>
      <c r="G46" s="47"/>
      <c r="H46" s="47"/>
      <c r="I46" s="142"/>
      <c r="J46" s="47"/>
      <c r="K46" s="51"/>
    </row>
    <row r="47" s="1" customFormat="1">
      <c r="B47" s="46"/>
      <c r="C47" s="39" t="s">
        <v>32</v>
      </c>
      <c r="D47" s="47"/>
      <c r="E47" s="47"/>
      <c r="F47" s="34" t="str">
        <f>E13</f>
        <v xml:space="preserve">Statutár.město Ostrava,Městský obvod Ostrava-Jih </v>
      </c>
      <c r="G47" s="47"/>
      <c r="H47" s="47"/>
      <c r="I47" s="144" t="s">
        <v>40</v>
      </c>
      <c r="J47" s="44" t="str">
        <f>E19</f>
        <v xml:space="preserve">Jorgos Jerakas </v>
      </c>
      <c r="K47" s="51"/>
    </row>
    <row r="48" s="1" customFormat="1" ht="14.4" customHeight="1">
      <c r="B48" s="46"/>
      <c r="C48" s="39" t="s">
        <v>38</v>
      </c>
      <c r="D48" s="47"/>
      <c r="E48" s="47"/>
      <c r="F48" s="34" t="str">
        <f>IF(E16="","",E16)</f>
        <v/>
      </c>
      <c r="G48" s="47"/>
      <c r="H48" s="47"/>
      <c r="I48" s="142"/>
      <c r="J48" s="170"/>
      <c r="K48" s="51"/>
    </row>
    <row r="49" s="1" customFormat="1" ht="10.32" customHeight="1">
      <c r="B49" s="46"/>
      <c r="C49" s="47"/>
      <c r="D49" s="47"/>
      <c r="E49" s="47"/>
      <c r="F49" s="47"/>
      <c r="G49" s="47"/>
      <c r="H49" s="47"/>
      <c r="I49" s="142"/>
      <c r="J49" s="47"/>
      <c r="K49" s="51"/>
    </row>
    <row r="50" s="1" customFormat="1" ht="29.28" customHeight="1">
      <c r="B50" s="46"/>
      <c r="C50" s="171" t="s">
        <v>106</v>
      </c>
      <c r="D50" s="158"/>
      <c r="E50" s="158"/>
      <c r="F50" s="158"/>
      <c r="G50" s="158"/>
      <c r="H50" s="158"/>
      <c r="I50" s="172"/>
      <c r="J50" s="173" t="s">
        <v>107</v>
      </c>
      <c r="K50" s="174"/>
    </row>
    <row r="51" s="1" customFormat="1" ht="10.32" customHeight="1">
      <c r="B51" s="46"/>
      <c r="C51" s="47"/>
      <c r="D51" s="47"/>
      <c r="E51" s="47"/>
      <c r="F51" s="47"/>
      <c r="G51" s="47"/>
      <c r="H51" s="47"/>
      <c r="I51" s="142"/>
      <c r="J51" s="47"/>
      <c r="K51" s="51"/>
    </row>
    <row r="52" s="1" customFormat="1" ht="29.28" customHeight="1">
      <c r="B52" s="46"/>
      <c r="C52" s="175" t="s">
        <v>108</v>
      </c>
      <c r="D52" s="47"/>
      <c r="E52" s="47"/>
      <c r="F52" s="47"/>
      <c r="G52" s="47"/>
      <c r="H52" s="47"/>
      <c r="I52" s="142"/>
      <c r="J52" s="154">
        <f>J74</f>
        <v>0</v>
      </c>
      <c r="K52" s="51"/>
      <c r="AU52" s="23" t="s">
        <v>109</v>
      </c>
    </row>
    <row r="53" s="7" customFormat="1" ht="24.96" customHeight="1">
      <c r="B53" s="176"/>
      <c r="C53" s="177"/>
      <c r="D53" s="178" t="s">
        <v>110</v>
      </c>
      <c r="E53" s="179"/>
      <c r="F53" s="179"/>
      <c r="G53" s="179"/>
      <c r="H53" s="179"/>
      <c r="I53" s="180"/>
      <c r="J53" s="181">
        <f>J75</f>
        <v>0</v>
      </c>
      <c r="K53" s="182"/>
    </row>
    <row r="54" s="8" customFormat="1" ht="19.92" customHeight="1">
      <c r="B54" s="183"/>
      <c r="C54" s="184"/>
      <c r="D54" s="185" t="s">
        <v>111</v>
      </c>
      <c r="E54" s="186"/>
      <c r="F54" s="186"/>
      <c r="G54" s="186"/>
      <c r="H54" s="186"/>
      <c r="I54" s="187"/>
      <c r="J54" s="188">
        <f>J76</f>
        <v>0</v>
      </c>
      <c r="K54" s="189"/>
    </row>
    <row r="55" s="8" customFormat="1" ht="19.92" customHeight="1">
      <c r="B55" s="183"/>
      <c r="C55" s="184"/>
      <c r="D55" s="185" t="s">
        <v>112</v>
      </c>
      <c r="E55" s="186"/>
      <c r="F55" s="186"/>
      <c r="G55" s="186"/>
      <c r="H55" s="186"/>
      <c r="I55" s="187"/>
      <c r="J55" s="188">
        <f>J78</f>
        <v>0</v>
      </c>
      <c r="K55" s="189"/>
    </row>
    <row r="56" s="8" customFormat="1" ht="19.92" customHeight="1">
      <c r="B56" s="183"/>
      <c r="C56" s="184"/>
      <c r="D56" s="185" t="s">
        <v>113</v>
      </c>
      <c r="E56" s="186"/>
      <c r="F56" s="186"/>
      <c r="G56" s="186"/>
      <c r="H56" s="186"/>
      <c r="I56" s="187"/>
      <c r="J56" s="188">
        <f>J80</f>
        <v>0</v>
      </c>
      <c r="K56" s="189"/>
    </row>
    <row r="57" s="1" customFormat="1" ht="21.84" customHeight="1">
      <c r="B57" s="46"/>
      <c r="C57" s="47"/>
      <c r="D57" s="47"/>
      <c r="E57" s="47"/>
      <c r="F57" s="47"/>
      <c r="G57" s="47"/>
      <c r="H57" s="47"/>
      <c r="I57" s="142"/>
      <c r="J57" s="47"/>
      <c r="K57" s="51"/>
    </row>
    <row r="58" s="1" customFormat="1" ht="6.96" customHeight="1">
      <c r="B58" s="67"/>
      <c r="C58" s="68"/>
      <c r="D58" s="68"/>
      <c r="E58" s="68"/>
      <c r="F58" s="68"/>
      <c r="G58" s="68"/>
      <c r="H58" s="68"/>
      <c r="I58" s="165"/>
      <c r="J58" s="68"/>
      <c r="K58" s="69"/>
    </row>
    <row r="62" s="1" customFormat="1" ht="6.96" customHeight="1">
      <c r="B62" s="70"/>
      <c r="C62" s="71"/>
      <c r="D62" s="71"/>
      <c r="E62" s="71"/>
      <c r="F62" s="71"/>
      <c r="G62" s="71"/>
      <c r="H62" s="71"/>
      <c r="I62" s="168"/>
      <c r="J62" s="71"/>
      <c r="K62" s="71"/>
      <c r="L62" s="72"/>
    </row>
    <row r="63" s="1" customFormat="1" ht="36.96" customHeight="1">
      <c r="B63" s="46"/>
      <c r="C63" s="73" t="s">
        <v>114</v>
      </c>
      <c r="D63" s="74"/>
      <c r="E63" s="74"/>
      <c r="F63" s="74"/>
      <c r="G63" s="74"/>
      <c r="H63" s="74"/>
      <c r="I63" s="190"/>
      <c r="J63" s="74"/>
      <c r="K63" s="74"/>
      <c r="L63" s="72"/>
    </row>
    <row r="64" s="1" customFormat="1" ht="6.96" customHeight="1">
      <c r="B64" s="46"/>
      <c r="C64" s="74"/>
      <c r="D64" s="74"/>
      <c r="E64" s="74"/>
      <c r="F64" s="74"/>
      <c r="G64" s="74"/>
      <c r="H64" s="74"/>
      <c r="I64" s="190"/>
      <c r="J64" s="74"/>
      <c r="K64" s="74"/>
      <c r="L64" s="72"/>
    </row>
    <row r="65" s="1" customFormat="1" ht="14.4" customHeight="1">
      <c r="B65" s="46"/>
      <c r="C65" s="76" t="s">
        <v>18</v>
      </c>
      <c r="D65" s="74"/>
      <c r="E65" s="74"/>
      <c r="F65" s="74"/>
      <c r="G65" s="74"/>
      <c r="H65" s="74"/>
      <c r="I65" s="190"/>
      <c r="J65" s="74"/>
      <c r="K65" s="74"/>
      <c r="L65" s="72"/>
    </row>
    <row r="66" s="1" customFormat="1" ht="17.25" customHeight="1">
      <c r="B66" s="46"/>
      <c r="C66" s="74"/>
      <c r="D66" s="74"/>
      <c r="E66" s="82" t="str">
        <f>E7</f>
        <v xml:space="preserve">Oprava  sklepních prostor v objektu Gurťjevova 11,Ostrava - Zábřeh</v>
      </c>
      <c r="F66" s="74"/>
      <c r="G66" s="74"/>
      <c r="H66" s="74"/>
      <c r="I66" s="190"/>
      <c r="J66" s="74"/>
      <c r="K66" s="74"/>
      <c r="L66" s="72"/>
    </row>
    <row r="67" s="1" customFormat="1" ht="6.96" customHeight="1">
      <c r="B67" s="46"/>
      <c r="C67" s="74"/>
      <c r="D67" s="74"/>
      <c r="E67" s="74"/>
      <c r="F67" s="74"/>
      <c r="G67" s="74"/>
      <c r="H67" s="74"/>
      <c r="I67" s="190"/>
      <c r="J67" s="74"/>
      <c r="K67" s="74"/>
      <c r="L67" s="72"/>
    </row>
    <row r="68" s="1" customFormat="1" ht="18" customHeight="1">
      <c r="B68" s="46"/>
      <c r="C68" s="76" t="s">
        <v>24</v>
      </c>
      <c r="D68" s="74"/>
      <c r="E68" s="74"/>
      <c r="F68" s="191" t="str">
        <f>F10</f>
        <v xml:space="preserve">Ostrava-Zábřeh </v>
      </c>
      <c r="G68" s="74"/>
      <c r="H68" s="74"/>
      <c r="I68" s="192" t="s">
        <v>26</v>
      </c>
      <c r="J68" s="85" t="str">
        <f>IF(J10="","",J10)</f>
        <v>8. 6. 2018</v>
      </c>
      <c r="K68" s="74"/>
      <c r="L68" s="72"/>
    </row>
    <row r="69" s="1" customFormat="1" ht="6.96" customHeight="1">
      <c r="B69" s="46"/>
      <c r="C69" s="74"/>
      <c r="D69" s="74"/>
      <c r="E69" s="74"/>
      <c r="F69" s="74"/>
      <c r="G69" s="74"/>
      <c r="H69" s="74"/>
      <c r="I69" s="190"/>
      <c r="J69" s="74"/>
      <c r="K69" s="74"/>
      <c r="L69" s="72"/>
    </row>
    <row r="70" s="1" customFormat="1">
      <c r="B70" s="46"/>
      <c r="C70" s="76" t="s">
        <v>32</v>
      </c>
      <c r="D70" s="74"/>
      <c r="E70" s="74"/>
      <c r="F70" s="191" t="str">
        <f>E13</f>
        <v xml:space="preserve">Statutár.město Ostrava,Městský obvod Ostrava-Jih </v>
      </c>
      <c r="G70" s="74"/>
      <c r="H70" s="74"/>
      <c r="I70" s="192" t="s">
        <v>40</v>
      </c>
      <c r="J70" s="191" t="str">
        <f>E19</f>
        <v xml:space="preserve">Jorgos Jerakas </v>
      </c>
      <c r="K70" s="74"/>
      <c r="L70" s="72"/>
    </row>
    <row r="71" s="1" customFormat="1" ht="14.4" customHeight="1">
      <c r="B71" s="46"/>
      <c r="C71" s="76" t="s">
        <v>38</v>
      </c>
      <c r="D71" s="74"/>
      <c r="E71" s="74"/>
      <c r="F71" s="191" t="str">
        <f>IF(E16="","",E16)</f>
        <v/>
      </c>
      <c r="G71" s="74"/>
      <c r="H71" s="74"/>
      <c r="I71" s="190"/>
      <c r="J71" s="74"/>
      <c r="K71" s="74"/>
      <c r="L71" s="72"/>
    </row>
    <row r="72" s="1" customFormat="1" ht="10.32" customHeight="1">
      <c r="B72" s="46"/>
      <c r="C72" s="74"/>
      <c r="D72" s="74"/>
      <c r="E72" s="74"/>
      <c r="F72" s="74"/>
      <c r="G72" s="74"/>
      <c r="H72" s="74"/>
      <c r="I72" s="190"/>
      <c r="J72" s="74"/>
      <c r="K72" s="74"/>
      <c r="L72" s="72"/>
    </row>
    <row r="73" s="9" customFormat="1" ht="29.28" customHeight="1">
      <c r="B73" s="193"/>
      <c r="C73" s="194" t="s">
        <v>115</v>
      </c>
      <c r="D73" s="195" t="s">
        <v>65</v>
      </c>
      <c r="E73" s="195" t="s">
        <v>61</v>
      </c>
      <c r="F73" s="195" t="s">
        <v>116</v>
      </c>
      <c r="G73" s="195" t="s">
        <v>117</v>
      </c>
      <c r="H73" s="195" t="s">
        <v>118</v>
      </c>
      <c r="I73" s="196" t="s">
        <v>119</v>
      </c>
      <c r="J73" s="195" t="s">
        <v>107</v>
      </c>
      <c r="K73" s="197" t="s">
        <v>120</v>
      </c>
      <c r="L73" s="198"/>
      <c r="M73" s="102" t="s">
        <v>121</v>
      </c>
      <c r="N73" s="103" t="s">
        <v>50</v>
      </c>
      <c r="O73" s="103" t="s">
        <v>122</v>
      </c>
      <c r="P73" s="103" t="s">
        <v>123</v>
      </c>
      <c r="Q73" s="103" t="s">
        <v>124</v>
      </c>
      <c r="R73" s="103" t="s">
        <v>125</v>
      </c>
      <c r="S73" s="103" t="s">
        <v>126</v>
      </c>
      <c r="T73" s="104" t="s">
        <v>127</v>
      </c>
    </row>
    <row r="74" s="1" customFormat="1" ht="29.28" customHeight="1">
      <c r="B74" s="46"/>
      <c r="C74" s="108" t="s">
        <v>108</v>
      </c>
      <c r="D74" s="74"/>
      <c r="E74" s="74"/>
      <c r="F74" s="74"/>
      <c r="G74" s="74"/>
      <c r="H74" s="74"/>
      <c r="I74" s="190"/>
      <c r="J74" s="199">
        <f>BK74</f>
        <v>0</v>
      </c>
      <c r="K74" s="74"/>
      <c r="L74" s="72"/>
      <c r="M74" s="105"/>
      <c r="N74" s="106"/>
      <c r="O74" s="106"/>
      <c r="P74" s="200">
        <f>P75</f>
        <v>0</v>
      </c>
      <c r="Q74" s="106"/>
      <c r="R74" s="200">
        <f>R75</f>
        <v>0</v>
      </c>
      <c r="S74" s="106"/>
      <c r="T74" s="201">
        <f>T75</f>
        <v>0</v>
      </c>
      <c r="AT74" s="23" t="s">
        <v>79</v>
      </c>
      <c r="AU74" s="23" t="s">
        <v>109</v>
      </c>
      <c r="BK74" s="202">
        <f>BK75</f>
        <v>0</v>
      </c>
    </row>
    <row r="75" s="10" customFormat="1" ht="37.44" customHeight="1">
      <c r="B75" s="203"/>
      <c r="C75" s="204"/>
      <c r="D75" s="205" t="s">
        <v>79</v>
      </c>
      <c r="E75" s="206" t="s">
        <v>128</v>
      </c>
      <c r="F75" s="206" t="s">
        <v>129</v>
      </c>
      <c r="G75" s="204"/>
      <c r="H75" s="204"/>
      <c r="I75" s="207"/>
      <c r="J75" s="208">
        <f>BK75</f>
        <v>0</v>
      </c>
      <c r="K75" s="204"/>
      <c r="L75" s="209"/>
      <c r="M75" s="210"/>
      <c r="N75" s="211"/>
      <c r="O75" s="211"/>
      <c r="P75" s="212">
        <f>P76+P78+P80</f>
        <v>0</v>
      </c>
      <c r="Q75" s="211"/>
      <c r="R75" s="212">
        <f>R76+R78+R80</f>
        <v>0</v>
      </c>
      <c r="S75" s="211"/>
      <c r="T75" s="213">
        <f>T76+T78+T80</f>
        <v>0</v>
      </c>
      <c r="AR75" s="214" t="s">
        <v>130</v>
      </c>
      <c r="AT75" s="215" t="s">
        <v>79</v>
      </c>
      <c r="AU75" s="215" t="s">
        <v>80</v>
      </c>
      <c r="AY75" s="214" t="s">
        <v>131</v>
      </c>
      <c r="BK75" s="216">
        <f>BK76+BK78+BK80</f>
        <v>0</v>
      </c>
    </row>
    <row r="76" s="10" customFormat="1" ht="19.92" customHeight="1">
      <c r="B76" s="203"/>
      <c r="C76" s="204"/>
      <c r="D76" s="205" t="s">
        <v>79</v>
      </c>
      <c r="E76" s="217" t="s">
        <v>132</v>
      </c>
      <c r="F76" s="217" t="s">
        <v>133</v>
      </c>
      <c r="G76" s="204"/>
      <c r="H76" s="204"/>
      <c r="I76" s="207"/>
      <c r="J76" s="218">
        <f>BK76</f>
        <v>0</v>
      </c>
      <c r="K76" s="204"/>
      <c r="L76" s="209"/>
      <c r="M76" s="210"/>
      <c r="N76" s="211"/>
      <c r="O76" s="211"/>
      <c r="P76" s="212">
        <f>P77</f>
        <v>0</v>
      </c>
      <c r="Q76" s="211"/>
      <c r="R76" s="212">
        <f>R77</f>
        <v>0</v>
      </c>
      <c r="S76" s="211"/>
      <c r="T76" s="213">
        <f>T77</f>
        <v>0</v>
      </c>
      <c r="AR76" s="214" t="s">
        <v>130</v>
      </c>
      <c r="AT76" s="215" t="s">
        <v>79</v>
      </c>
      <c r="AU76" s="215" t="s">
        <v>23</v>
      </c>
      <c r="AY76" s="214" t="s">
        <v>131</v>
      </c>
      <c r="BK76" s="216">
        <f>BK77</f>
        <v>0</v>
      </c>
    </row>
    <row r="77" s="1" customFormat="1" ht="16.5" customHeight="1">
      <c r="B77" s="46"/>
      <c r="C77" s="219" t="s">
        <v>134</v>
      </c>
      <c r="D77" s="219" t="s">
        <v>135</v>
      </c>
      <c r="E77" s="220" t="s">
        <v>136</v>
      </c>
      <c r="F77" s="221" t="s">
        <v>137</v>
      </c>
      <c r="G77" s="222" t="s">
        <v>138</v>
      </c>
      <c r="H77" s="223">
        <v>40</v>
      </c>
      <c r="I77" s="224"/>
      <c r="J77" s="225">
        <f>ROUND(I77*H77,2)</f>
        <v>0</v>
      </c>
      <c r="K77" s="221" t="s">
        <v>139</v>
      </c>
      <c r="L77" s="72"/>
      <c r="M77" s="226" t="s">
        <v>41</v>
      </c>
      <c r="N77" s="227" t="s">
        <v>51</v>
      </c>
      <c r="O77" s="47"/>
      <c r="P77" s="228">
        <f>O77*H77</f>
        <v>0</v>
      </c>
      <c r="Q77" s="228">
        <v>0</v>
      </c>
      <c r="R77" s="228">
        <f>Q77*H77</f>
        <v>0</v>
      </c>
      <c r="S77" s="228">
        <v>0</v>
      </c>
      <c r="T77" s="229">
        <f>S77*H77</f>
        <v>0</v>
      </c>
      <c r="AR77" s="23" t="s">
        <v>140</v>
      </c>
      <c r="AT77" s="23" t="s">
        <v>135</v>
      </c>
      <c r="AU77" s="23" t="s">
        <v>89</v>
      </c>
      <c r="AY77" s="23" t="s">
        <v>131</v>
      </c>
      <c r="BE77" s="230">
        <f>IF(N77="základní",J77,0)</f>
        <v>0</v>
      </c>
      <c r="BF77" s="230">
        <f>IF(N77="snížená",J77,0)</f>
        <v>0</v>
      </c>
      <c r="BG77" s="230">
        <f>IF(N77="zákl. přenesená",J77,0)</f>
        <v>0</v>
      </c>
      <c r="BH77" s="230">
        <f>IF(N77="sníž. přenesená",J77,0)</f>
        <v>0</v>
      </c>
      <c r="BI77" s="230">
        <f>IF(N77="nulová",J77,0)</f>
        <v>0</v>
      </c>
      <c r="BJ77" s="23" t="s">
        <v>23</v>
      </c>
      <c r="BK77" s="230">
        <f>ROUND(I77*H77,2)</f>
        <v>0</v>
      </c>
      <c r="BL77" s="23" t="s">
        <v>140</v>
      </c>
      <c r="BM77" s="23" t="s">
        <v>141</v>
      </c>
    </row>
    <row r="78" s="10" customFormat="1" ht="29.88" customHeight="1">
      <c r="B78" s="203"/>
      <c r="C78" s="204"/>
      <c r="D78" s="205" t="s">
        <v>79</v>
      </c>
      <c r="E78" s="217" t="s">
        <v>142</v>
      </c>
      <c r="F78" s="217" t="s">
        <v>143</v>
      </c>
      <c r="G78" s="204"/>
      <c r="H78" s="204"/>
      <c r="I78" s="207"/>
      <c r="J78" s="218">
        <f>BK78</f>
        <v>0</v>
      </c>
      <c r="K78" s="204"/>
      <c r="L78" s="209"/>
      <c r="M78" s="210"/>
      <c r="N78" s="211"/>
      <c r="O78" s="211"/>
      <c r="P78" s="212">
        <f>P79</f>
        <v>0</v>
      </c>
      <c r="Q78" s="211"/>
      <c r="R78" s="212">
        <f>R79</f>
        <v>0</v>
      </c>
      <c r="S78" s="211"/>
      <c r="T78" s="213">
        <f>T79</f>
        <v>0</v>
      </c>
      <c r="AR78" s="214" t="s">
        <v>130</v>
      </c>
      <c r="AT78" s="215" t="s">
        <v>79</v>
      </c>
      <c r="AU78" s="215" t="s">
        <v>23</v>
      </c>
      <c r="AY78" s="214" t="s">
        <v>131</v>
      </c>
      <c r="BK78" s="216">
        <f>BK79</f>
        <v>0</v>
      </c>
    </row>
    <row r="79" s="1" customFormat="1" ht="16.5" customHeight="1">
      <c r="B79" s="46"/>
      <c r="C79" s="219" t="s">
        <v>23</v>
      </c>
      <c r="D79" s="219" t="s">
        <v>135</v>
      </c>
      <c r="E79" s="220" t="s">
        <v>144</v>
      </c>
      <c r="F79" s="221" t="s">
        <v>145</v>
      </c>
      <c r="G79" s="222" t="s">
        <v>138</v>
      </c>
      <c r="H79" s="223">
        <v>16</v>
      </c>
      <c r="I79" s="224"/>
      <c r="J79" s="225">
        <f>ROUND(I79*H79,2)</f>
        <v>0</v>
      </c>
      <c r="K79" s="221" t="s">
        <v>139</v>
      </c>
      <c r="L79" s="72"/>
      <c r="M79" s="226" t="s">
        <v>41</v>
      </c>
      <c r="N79" s="227" t="s">
        <v>51</v>
      </c>
      <c r="O79" s="47"/>
      <c r="P79" s="228">
        <f>O79*H79</f>
        <v>0</v>
      </c>
      <c r="Q79" s="228">
        <v>0</v>
      </c>
      <c r="R79" s="228">
        <f>Q79*H79</f>
        <v>0</v>
      </c>
      <c r="S79" s="228">
        <v>0</v>
      </c>
      <c r="T79" s="229">
        <f>S79*H79</f>
        <v>0</v>
      </c>
      <c r="AR79" s="23" t="s">
        <v>140</v>
      </c>
      <c r="AT79" s="23" t="s">
        <v>135</v>
      </c>
      <c r="AU79" s="23" t="s">
        <v>89</v>
      </c>
      <c r="AY79" s="23" t="s">
        <v>131</v>
      </c>
      <c r="BE79" s="230">
        <f>IF(N79="základní",J79,0)</f>
        <v>0</v>
      </c>
      <c r="BF79" s="230">
        <f>IF(N79="snížená",J79,0)</f>
        <v>0</v>
      </c>
      <c r="BG79" s="230">
        <f>IF(N79="zákl. přenesená",J79,0)</f>
        <v>0</v>
      </c>
      <c r="BH79" s="230">
        <f>IF(N79="sníž. přenesená",J79,0)</f>
        <v>0</v>
      </c>
      <c r="BI79" s="230">
        <f>IF(N79="nulová",J79,0)</f>
        <v>0</v>
      </c>
      <c r="BJ79" s="23" t="s">
        <v>23</v>
      </c>
      <c r="BK79" s="230">
        <f>ROUND(I79*H79,2)</f>
        <v>0</v>
      </c>
      <c r="BL79" s="23" t="s">
        <v>140</v>
      </c>
      <c r="BM79" s="23" t="s">
        <v>146</v>
      </c>
    </row>
    <row r="80" s="10" customFormat="1" ht="29.88" customHeight="1">
      <c r="B80" s="203"/>
      <c r="C80" s="204"/>
      <c r="D80" s="205" t="s">
        <v>79</v>
      </c>
      <c r="E80" s="217" t="s">
        <v>147</v>
      </c>
      <c r="F80" s="217" t="s">
        <v>148</v>
      </c>
      <c r="G80" s="204"/>
      <c r="H80" s="204"/>
      <c r="I80" s="207"/>
      <c r="J80" s="218">
        <f>BK80</f>
        <v>0</v>
      </c>
      <c r="K80" s="204"/>
      <c r="L80" s="209"/>
      <c r="M80" s="210"/>
      <c r="N80" s="211"/>
      <c r="O80" s="211"/>
      <c r="P80" s="212">
        <f>P81</f>
        <v>0</v>
      </c>
      <c r="Q80" s="211"/>
      <c r="R80" s="212">
        <f>R81</f>
        <v>0</v>
      </c>
      <c r="S80" s="211"/>
      <c r="T80" s="213">
        <f>T81</f>
        <v>0</v>
      </c>
      <c r="AR80" s="214" t="s">
        <v>130</v>
      </c>
      <c r="AT80" s="215" t="s">
        <v>79</v>
      </c>
      <c r="AU80" s="215" t="s">
        <v>23</v>
      </c>
      <c r="AY80" s="214" t="s">
        <v>131</v>
      </c>
      <c r="BK80" s="216">
        <f>BK81</f>
        <v>0</v>
      </c>
    </row>
    <row r="81" s="1" customFormat="1" ht="16.5" customHeight="1">
      <c r="B81" s="46"/>
      <c r="C81" s="219" t="s">
        <v>89</v>
      </c>
      <c r="D81" s="219" t="s">
        <v>135</v>
      </c>
      <c r="E81" s="220" t="s">
        <v>149</v>
      </c>
      <c r="F81" s="221" t="s">
        <v>150</v>
      </c>
      <c r="G81" s="222" t="s">
        <v>138</v>
      </c>
      <c r="H81" s="223">
        <v>16</v>
      </c>
      <c r="I81" s="224"/>
      <c r="J81" s="225">
        <f>ROUND(I81*H81,2)</f>
        <v>0</v>
      </c>
      <c r="K81" s="221" t="s">
        <v>139</v>
      </c>
      <c r="L81" s="72"/>
      <c r="M81" s="226" t="s">
        <v>41</v>
      </c>
      <c r="N81" s="231" t="s">
        <v>51</v>
      </c>
      <c r="O81" s="232"/>
      <c r="P81" s="233">
        <f>O81*H81</f>
        <v>0</v>
      </c>
      <c r="Q81" s="233">
        <v>0</v>
      </c>
      <c r="R81" s="233">
        <f>Q81*H81</f>
        <v>0</v>
      </c>
      <c r="S81" s="233">
        <v>0</v>
      </c>
      <c r="T81" s="234">
        <f>S81*H81</f>
        <v>0</v>
      </c>
      <c r="AR81" s="23" t="s">
        <v>140</v>
      </c>
      <c r="AT81" s="23" t="s">
        <v>135</v>
      </c>
      <c r="AU81" s="23" t="s">
        <v>89</v>
      </c>
      <c r="AY81" s="23" t="s">
        <v>131</v>
      </c>
      <c r="BE81" s="230">
        <f>IF(N81="základní",J81,0)</f>
        <v>0</v>
      </c>
      <c r="BF81" s="230">
        <f>IF(N81="snížená",J81,0)</f>
        <v>0</v>
      </c>
      <c r="BG81" s="230">
        <f>IF(N81="zákl. přenesená",J81,0)</f>
        <v>0</v>
      </c>
      <c r="BH81" s="230">
        <f>IF(N81="sníž. přenesená",J81,0)</f>
        <v>0</v>
      </c>
      <c r="BI81" s="230">
        <f>IF(N81="nulová",J81,0)</f>
        <v>0</v>
      </c>
      <c r="BJ81" s="23" t="s">
        <v>23</v>
      </c>
      <c r="BK81" s="230">
        <f>ROUND(I81*H81,2)</f>
        <v>0</v>
      </c>
      <c r="BL81" s="23" t="s">
        <v>140</v>
      </c>
      <c r="BM81" s="23" t="s">
        <v>151</v>
      </c>
    </row>
    <row r="82" s="1" customFormat="1" ht="6.96" customHeight="1">
      <c r="B82" s="67"/>
      <c r="C82" s="68"/>
      <c r="D82" s="68"/>
      <c r="E82" s="68"/>
      <c r="F82" s="68"/>
      <c r="G82" s="68"/>
      <c r="H82" s="68"/>
      <c r="I82" s="165"/>
      <c r="J82" s="68"/>
      <c r="K82" s="68"/>
      <c r="L82" s="72"/>
    </row>
  </sheetData>
  <sheetProtection sheet="1" autoFilter="0" formatColumns="0" formatRows="0" objects="1" scenarios="1" spinCount="100000" saltValue="NcSUgOzylQygBGShIkxxjA0DFQgIfb8Yx4dVcvD18qtB3CaoUrELJENfAo/5tqIck1CbM/ubv3qrII1e5Oddpw==" hashValue="4mX4SvNTxX+mC1HaUa+kZA0gAczrCXBQgP/cFj+F51JP0aDxAoSZQtN9xY+baOBAjRbPNJFHu5awi/MNYuqRcQ==" algorithmName="SHA-512" password="CC35"/>
  <autoFilter ref="C73:K81"/>
  <mergeCells count="7">
    <mergeCell ref="E7:H7"/>
    <mergeCell ref="E22:H22"/>
    <mergeCell ref="E43:H43"/>
    <mergeCell ref="J47:J48"/>
    <mergeCell ref="E66:H66"/>
    <mergeCell ref="G1:H1"/>
    <mergeCell ref="L2:V2"/>
  </mergeCells>
  <hyperlinks>
    <hyperlink ref="F1:G1" location="C2" display="1) Krycí list soupisu"/>
    <hyperlink ref="G1:H1" location="C50" display="2) Rekapitulace"/>
    <hyperlink ref="J1" location="C7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0"/>
      <c r="J3" s="25"/>
      <c r="K3" s="26"/>
      <c r="AT3" s="23" t="s">
        <v>89</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235" t="str">
        <f>'Rekapitulace stavby'!K6</f>
        <v xml:space="preserve">Oprava  sklepních prostor v objektu Gurťjevova 11,Ostrava - Zábřeh</v>
      </c>
      <c r="F7" s="39"/>
      <c r="G7" s="39"/>
      <c r="H7" s="39"/>
      <c r="I7" s="141"/>
      <c r="J7" s="28"/>
      <c r="K7" s="30"/>
    </row>
    <row r="8" s="1" customFormat="1">
      <c r="B8" s="46"/>
      <c r="C8" s="47"/>
      <c r="D8" s="39" t="s">
        <v>152</v>
      </c>
      <c r="E8" s="47"/>
      <c r="F8" s="47"/>
      <c r="G8" s="47"/>
      <c r="H8" s="47"/>
      <c r="I8" s="142"/>
      <c r="J8" s="47"/>
      <c r="K8" s="51"/>
    </row>
    <row r="9" s="1" customFormat="1" ht="36.96" customHeight="1">
      <c r="B9" s="46"/>
      <c r="C9" s="47"/>
      <c r="D9" s="47"/>
      <c r="E9" s="143" t="s">
        <v>153</v>
      </c>
      <c r="F9" s="47"/>
      <c r="G9" s="47"/>
      <c r="H9" s="47"/>
      <c r="I9" s="142"/>
      <c r="J9" s="47"/>
      <c r="K9" s="51"/>
    </row>
    <row r="10" s="1" customFormat="1">
      <c r="B10" s="46"/>
      <c r="C10" s="47"/>
      <c r="D10" s="47"/>
      <c r="E10" s="47"/>
      <c r="F10" s="47"/>
      <c r="G10" s="47"/>
      <c r="H10" s="47"/>
      <c r="I10" s="142"/>
      <c r="J10" s="47"/>
      <c r="K10" s="51"/>
    </row>
    <row r="11" s="1" customFormat="1" ht="14.4" customHeight="1">
      <c r="B11" s="46"/>
      <c r="C11" s="47"/>
      <c r="D11" s="39" t="s">
        <v>20</v>
      </c>
      <c r="E11" s="47"/>
      <c r="F11" s="34" t="s">
        <v>21</v>
      </c>
      <c r="G11" s="47"/>
      <c r="H11" s="47"/>
      <c r="I11" s="144" t="s">
        <v>22</v>
      </c>
      <c r="J11" s="34" t="s">
        <v>41</v>
      </c>
      <c r="K11" s="51"/>
    </row>
    <row r="12" s="1" customFormat="1" ht="14.4" customHeight="1">
      <c r="B12" s="46"/>
      <c r="C12" s="47"/>
      <c r="D12" s="39" t="s">
        <v>24</v>
      </c>
      <c r="E12" s="47"/>
      <c r="F12" s="34" t="s">
        <v>25</v>
      </c>
      <c r="G12" s="47"/>
      <c r="H12" s="47"/>
      <c r="I12" s="144" t="s">
        <v>26</v>
      </c>
      <c r="J12" s="145" t="str">
        <f>'Rekapitulace stavby'!AN8</f>
        <v>8. 6. 2018</v>
      </c>
      <c r="K12" s="51"/>
    </row>
    <row r="13" s="1" customFormat="1" ht="10.8" customHeight="1">
      <c r="B13" s="46"/>
      <c r="C13" s="47"/>
      <c r="D13" s="47"/>
      <c r="E13" s="47"/>
      <c r="F13" s="47"/>
      <c r="G13" s="47"/>
      <c r="H13" s="47"/>
      <c r="I13" s="142"/>
      <c r="J13" s="47"/>
      <c r="K13" s="51"/>
    </row>
    <row r="14" s="1" customFormat="1" ht="14.4" customHeight="1">
      <c r="B14" s="46"/>
      <c r="C14" s="47"/>
      <c r="D14" s="39" t="s">
        <v>32</v>
      </c>
      <c r="E14" s="47"/>
      <c r="F14" s="47"/>
      <c r="G14" s="47"/>
      <c r="H14" s="47"/>
      <c r="I14" s="144" t="s">
        <v>33</v>
      </c>
      <c r="J14" s="34" t="s">
        <v>34</v>
      </c>
      <c r="K14" s="51"/>
    </row>
    <row r="15" s="1" customFormat="1" ht="18" customHeight="1">
      <c r="B15" s="46"/>
      <c r="C15" s="47"/>
      <c r="D15" s="47"/>
      <c r="E15" s="34" t="s">
        <v>35</v>
      </c>
      <c r="F15" s="47"/>
      <c r="G15" s="47"/>
      <c r="H15" s="47"/>
      <c r="I15" s="144" t="s">
        <v>36</v>
      </c>
      <c r="J15" s="34" t="s">
        <v>37</v>
      </c>
      <c r="K15" s="51"/>
    </row>
    <row r="16" s="1" customFormat="1" ht="6.96" customHeight="1">
      <c r="B16" s="46"/>
      <c r="C16" s="47"/>
      <c r="D16" s="47"/>
      <c r="E16" s="47"/>
      <c r="F16" s="47"/>
      <c r="G16" s="47"/>
      <c r="H16" s="47"/>
      <c r="I16" s="142"/>
      <c r="J16" s="47"/>
      <c r="K16" s="51"/>
    </row>
    <row r="17" s="1" customFormat="1" ht="14.4" customHeight="1">
      <c r="B17" s="46"/>
      <c r="C17" s="47"/>
      <c r="D17" s="39" t="s">
        <v>38</v>
      </c>
      <c r="E17" s="47"/>
      <c r="F17" s="47"/>
      <c r="G17" s="47"/>
      <c r="H17" s="47"/>
      <c r="I17" s="144"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4" t="s">
        <v>36</v>
      </c>
      <c r="J18" s="34" t="str">
        <f>IF('Rekapitulace stavby'!AN14="Vyplň údaj","",IF('Rekapitulace stavby'!AN14="","",'Rekapitulace stavby'!AN14))</f>
        <v/>
      </c>
      <c r="K18" s="51"/>
    </row>
    <row r="19" s="1" customFormat="1" ht="6.96" customHeight="1">
      <c r="B19" s="46"/>
      <c r="C19" s="47"/>
      <c r="D19" s="47"/>
      <c r="E19" s="47"/>
      <c r="F19" s="47"/>
      <c r="G19" s="47"/>
      <c r="H19" s="47"/>
      <c r="I19" s="142"/>
      <c r="J19" s="47"/>
      <c r="K19" s="51"/>
    </row>
    <row r="20" s="1" customFormat="1" ht="14.4" customHeight="1">
      <c r="B20" s="46"/>
      <c r="C20" s="47"/>
      <c r="D20" s="39" t="s">
        <v>40</v>
      </c>
      <c r="E20" s="47"/>
      <c r="F20" s="47"/>
      <c r="G20" s="47"/>
      <c r="H20" s="47"/>
      <c r="I20" s="144" t="s">
        <v>33</v>
      </c>
      <c r="J20" s="34" t="s">
        <v>41</v>
      </c>
      <c r="K20" s="51"/>
    </row>
    <row r="21" s="1" customFormat="1" ht="18" customHeight="1">
      <c r="B21" s="46"/>
      <c r="C21" s="47"/>
      <c r="D21" s="47"/>
      <c r="E21" s="34" t="s">
        <v>42</v>
      </c>
      <c r="F21" s="47"/>
      <c r="G21" s="47"/>
      <c r="H21" s="47"/>
      <c r="I21" s="144" t="s">
        <v>36</v>
      </c>
      <c r="J21" s="34" t="s">
        <v>41</v>
      </c>
      <c r="K21" s="51"/>
    </row>
    <row r="22" s="1" customFormat="1" ht="6.96" customHeight="1">
      <c r="B22" s="46"/>
      <c r="C22" s="47"/>
      <c r="D22" s="47"/>
      <c r="E22" s="47"/>
      <c r="F22" s="47"/>
      <c r="G22" s="47"/>
      <c r="H22" s="47"/>
      <c r="I22" s="142"/>
      <c r="J22" s="47"/>
      <c r="K22" s="51"/>
    </row>
    <row r="23" s="1" customFormat="1" ht="14.4" customHeight="1">
      <c r="B23" s="46"/>
      <c r="C23" s="47"/>
      <c r="D23" s="39" t="s">
        <v>44</v>
      </c>
      <c r="E23" s="47"/>
      <c r="F23" s="47"/>
      <c r="G23" s="47"/>
      <c r="H23" s="47"/>
      <c r="I23" s="142"/>
      <c r="J23" s="47"/>
      <c r="K23" s="51"/>
    </row>
    <row r="24" s="6" customFormat="1" ht="16.5" customHeight="1">
      <c r="B24" s="147"/>
      <c r="C24" s="148"/>
      <c r="D24" s="148"/>
      <c r="E24" s="44" t="s">
        <v>41</v>
      </c>
      <c r="F24" s="44"/>
      <c r="G24" s="44"/>
      <c r="H24" s="44"/>
      <c r="I24" s="149"/>
      <c r="J24" s="148"/>
      <c r="K24" s="150"/>
    </row>
    <row r="25" s="1" customFormat="1" ht="6.96" customHeight="1">
      <c r="B25" s="46"/>
      <c r="C25" s="47"/>
      <c r="D25" s="47"/>
      <c r="E25" s="47"/>
      <c r="F25" s="47"/>
      <c r="G25" s="47"/>
      <c r="H25" s="47"/>
      <c r="I25" s="142"/>
      <c r="J25" s="47"/>
      <c r="K25" s="51"/>
    </row>
    <row r="26" s="1" customFormat="1" ht="6.96" customHeight="1">
      <c r="B26" s="46"/>
      <c r="C26" s="47"/>
      <c r="D26" s="106"/>
      <c r="E26" s="106"/>
      <c r="F26" s="106"/>
      <c r="G26" s="106"/>
      <c r="H26" s="106"/>
      <c r="I26" s="151"/>
      <c r="J26" s="106"/>
      <c r="K26" s="152"/>
    </row>
    <row r="27" s="1" customFormat="1" ht="25.44" customHeight="1">
      <c r="B27" s="46"/>
      <c r="C27" s="47"/>
      <c r="D27" s="153" t="s">
        <v>46</v>
      </c>
      <c r="E27" s="47"/>
      <c r="F27" s="47"/>
      <c r="G27" s="47"/>
      <c r="H27" s="47"/>
      <c r="I27" s="142"/>
      <c r="J27" s="154">
        <f>ROUND(J89,2)</f>
        <v>0</v>
      </c>
      <c r="K27" s="51"/>
    </row>
    <row r="28" s="1" customFormat="1" ht="6.96" customHeight="1">
      <c r="B28" s="46"/>
      <c r="C28" s="47"/>
      <c r="D28" s="106"/>
      <c r="E28" s="106"/>
      <c r="F28" s="106"/>
      <c r="G28" s="106"/>
      <c r="H28" s="106"/>
      <c r="I28" s="151"/>
      <c r="J28" s="106"/>
      <c r="K28" s="152"/>
    </row>
    <row r="29" s="1" customFormat="1" ht="14.4" customHeight="1">
      <c r="B29" s="46"/>
      <c r="C29" s="47"/>
      <c r="D29" s="47"/>
      <c r="E29" s="47"/>
      <c r="F29" s="52" t="s">
        <v>48</v>
      </c>
      <c r="G29" s="47"/>
      <c r="H29" s="47"/>
      <c r="I29" s="155" t="s">
        <v>47</v>
      </c>
      <c r="J29" s="52" t="s">
        <v>49</v>
      </c>
      <c r="K29" s="51"/>
    </row>
    <row r="30" s="1" customFormat="1" ht="14.4" customHeight="1">
      <c r="B30" s="46"/>
      <c r="C30" s="47"/>
      <c r="D30" s="55" t="s">
        <v>50</v>
      </c>
      <c r="E30" s="55" t="s">
        <v>51</v>
      </c>
      <c r="F30" s="156">
        <f>ROUND(SUM(BE89:BE269), 2)</f>
        <v>0</v>
      </c>
      <c r="G30" s="47"/>
      <c r="H30" s="47"/>
      <c r="I30" s="157">
        <v>0.20999999999999999</v>
      </c>
      <c r="J30" s="156">
        <f>ROUND(ROUND((SUM(BE89:BE269)), 2)*I30, 2)</f>
        <v>0</v>
      </c>
      <c r="K30" s="51"/>
    </row>
    <row r="31" s="1" customFormat="1" ht="14.4" customHeight="1">
      <c r="B31" s="46"/>
      <c r="C31" s="47"/>
      <c r="D31" s="47"/>
      <c r="E31" s="55" t="s">
        <v>52</v>
      </c>
      <c r="F31" s="156">
        <f>ROUND(SUM(BF89:BF269), 2)</f>
        <v>0</v>
      </c>
      <c r="G31" s="47"/>
      <c r="H31" s="47"/>
      <c r="I31" s="157">
        <v>0.14999999999999999</v>
      </c>
      <c r="J31" s="156">
        <f>ROUND(ROUND((SUM(BF89:BF269)), 2)*I31, 2)</f>
        <v>0</v>
      </c>
      <c r="K31" s="51"/>
    </row>
    <row r="32" hidden="1" s="1" customFormat="1" ht="14.4" customHeight="1">
      <c r="B32" s="46"/>
      <c r="C32" s="47"/>
      <c r="D32" s="47"/>
      <c r="E32" s="55" t="s">
        <v>53</v>
      </c>
      <c r="F32" s="156">
        <f>ROUND(SUM(BG89:BG269), 2)</f>
        <v>0</v>
      </c>
      <c r="G32" s="47"/>
      <c r="H32" s="47"/>
      <c r="I32" s="157">
        <v>0.20999999999999999</v>
      </c>
      <c r="J32" s="156">
        <v>0</v>
      </c>
      <c r="K32" s="51"/>
    </row>
    <row r="33" hidden="1" s="1" customFormat="1" ht="14.4" customHeight="1">
      <c r="B33" s="46"/>
      <c r="C33" s="47"/>
      <c r="D33" s="47"/>
      <c r="E33" s="55" t="s">
        <v>54</v>
      </c>
      <c r="F33" s="156">
        <f>ROUND(SUM(BH89:BH269), 2)</f>
        <v>0</v>
      </c>
      <c r="G33" s="47"/>
      <c r="H33" s="47"/>
      <c r="I33" s="157">
        <v>0.14999999999999999</v>
      </c>
      <c r="J33" s="156">
        <v>0</v>
      </c>
      <c r="K33" s="51"/>
    </row>
    <row r="34" hidden="1" s="1" customFormat="1" ht="14.4" customHeight="1">
      <c r="B34" s="46"/>
      <c r="C34" s="47"/>
      <c r="D34" s="47"/>
      <c r="E34" s="55" t="s">
        <v>55</v>
      </c>
      <c r="F34" s="156">
        <f>ROUND(SUM(BI89:BI269), 2)</f>
        <v>0</v>
      </c>
      <c r="G34" s="47"/>
      <c r="H34" s="47"/>
      <c r="I34" s="157">
        <v>0</v>
      </c>
      <c r="J34" s="156">
        <v>0</v>
      </c>
      <c r="K34" s="51"/>
    </row>
    <row r="35" s="1" customFormat="1" ht="6.96" customHeight="1">
      <c r="B35" s="46"/>
      <c r="C35" s="47"/>
      <c r="D35" s="47"/>
      <c r="E35" s="47"/>
      <c r="F35" s="47"/>
      <c r="G35" s="47"/>
      <c r="H35" s="47"/>
      <c r="I35" s="142"/>
      <c r="J35" s="47"/>
      <c r="K35" s="51"/>
    </row>
    <row r="36" s="1" customFormat="1" ht="25.44" customHeight="1">
      <c r="B36" s="46"/>
      <c r="C36" s="158"/>
      <c r="D36" s="159" t="s">
        <v>56</v>
      </c>
      <c r="E36" s="98"/>
      <c r="F36" s="98"/>
      <c r="G36" s="160" t="s">
        <v>57</v>
      </c>
      <c r="H36" s="161" t="s">
        <v>58</v>
      </c>
      <c r="I36" s="162"/>
      <c r="J36" s="163">
        <f>SUM(J27:J34)</f>
        <v>0</v>
      </c>
      <c r="K36" s="164"/>
    </row>
    <row r="37" s="1" customFormat="1" ht="14.4" customHeight="1">
      <c r="B37" s="67"/>
      <c r="C37" s="68"/>
      <c r="D37" s="68"/>
      <c r="E37" s="68"/>
      <c r="F37" s="68"/>
      <c r="G37" s="68"/>
      <c r="H37" s="68"/>
      <c r="I37" s="165"/>
      <c r="J37" s="68"/>
      <c r="K37" s="69"/>
    </row>
    <row r="41" s="1" customFormat="1" ht="6.96" customHeight="1">
      <c r="B41" s="166"/>
      <c r="C41" s="167"/>
      <c r="D41" s="167"/>
      <c r="E41" s="167"/>
      <c r="F41" s="167"/>
      <c r="G41" s="167"/>
      <c r="H41" s="167"/>
      <c r="I41" s="168"/>
      <c r="J41" s="167"/>
      <c r="K41" s="169"/>
    </row>
    <row r="42" s="1" customFormat="1" ht="36.96" customHeight="1">
      <c r="B42" s="46"/>
      <c r="C42" s="29" t="s">
        <v>105</v>
      </c>
      <c r="D42" s="47"/>
      <c r="E42" s="47"/>
      <c r="F42" s="47"/>
      <c r="G42" s="47"/>
      <c r="H42" s="47"/>
      <c r="I42" s="142"/>
      <c r="J42" s="47"/>
      <c r="K42" s="51"/>
    </row>
    <row r="43" s="1" customFormat="1" ht="6.96" customHeight="1">
      <c r="B43" s="46"/>
      <c r="C43" s="47"/>
      <c r="D43" s="47"/>
      <c r="E43" s="47"/>
      <c r="F43" s="47"/>
      <c r="G43" s="47"/>
      <c r="H43" s="47"/>
      <c r="I43" s="142"/>
      <c r="J43" s="47"/>
      <c r="K43" s="51"/>
    </row>
    <row r="44" s="1" customFormat="1" ht="14.4" customHeight="1">
      <c r="B44" s="46"/>
      <c r="C44" s="39" t="s">
        <v>18</v>
      </c>
      <c r="D44" s="47"/>
      <c r="E44" s="47"/>
      <c r="F44" s="47"/>
      <c r="G44" s="47"/>
      <c r="H44" s="47"/>
      <c r="I44" s="142"/>
      <c r="J44" s="47"/>
      <c r="K44" s="51"/>
    </row>
    <row r="45" s="1" customFormat="1" ht="16.5" customHeight="1">
      <c r="B45" s="46"/>
      <c r="C45" s="47"/>
      <c r="D45" s="47"/>
      <c r="E45" s="235" t="str">
        <f>E7</f>
        <v xml:space="preserve">Oprava  sklepních prostor v objektu Gurťjevova 11,Ostrava - Zábřeh</v>
      </c>
      <c r="F45" s="39"/>
      <c r="G45" s="39"/>
      <c r="H45" s="39"/>
      <c r="I45" s="142"/>
      <c r="J45" s="47"/>
      <c r="K45" s="51"/>
    </row>
    <row r="46" s="1" customFormat="1" ht="14.4" customHeight="1">
      <c r="B46" s="46"/>
      <c r="C46" s="39" t="s">
        <v>152</v>
      </c>
      <c r="D46" s="47"/>
      <c r="E46" s="47"/>
      <c r="F46" s="47"/>
      <c r="G46" s="47"/>
      <c r="H46" s="47"/>
      <c r="I46" s="142"/>
      <c r="J46" s="47"/>
      <c r="K46" s="51"/>
    </row>
    <row r="47" s="1" customFormat="1" ht="17.25" customHeight="1">
      <c r="B47" s="46"/>
      <c r="C47" s="47"/>
      <c r="D47" s="47"/>
      <c r="E47" s="143" t="str">
        <f>E9</f>
        <v xml:space="preserve">D.1.1 - Oprava sklepních prostor - Architektonicko-stavební řešení </v>
      </c>
      <c r="F47" s="47"/>
      <c r="G47" s="47"/>
      <c r="H47" s="47"/>
      <c r="I47" s="142"/>
      <c r="J47" s="47"/>
      <c r="K47" s="51"/>
    </row>
    <row r="48" s="1" customFormat="1" ht="6.96" customHeight="1">
      <c r="B48" s="46"/>
      <c r="C48" s="47"/>
      <c r="D48" s="47"/>
      <c r="E48" s="47"/>
      <c r="F48" s="47"/>
      <c r="G48" s="47"/>
      <c r="H48" s="47"/>
      <c r="I48" s="142"/>
      <c r="J48" s="47"/>
      <c r="K48" s="51"/>
    </row>
    <row r="49" s="1" customFormat="1" ht="18" customHeight="1">
      <c r="B49" s="46"/>
      <c r="C49" s="39" t="s">
        <v>24</v>
      </c>
      <c r="D49" s="47"/>
      <c r="E49" s="47"/>
      <c r="F49" s="34" t="str">
        <f>F12</f>
        <v xml:space="preserve">Ostrava-Zábřeh </v>
      </c>
      <c r="G49" s="47"/>
      <c r="H49" s="47"/>
      <c r="I49" s="144" t="s">
        <v>26</v>
      </c>
      <c r="J49" s="145" t="str">
        <f>IF(J12="","",J12)</f>
        <v>8. 6. 2018</v>
      </c>
      <c r="K49" s="51"/>
    </row>
    <row r="50" s="1" customFormat="1" ht="6.96" customHeight="1">
      <c r="B50" s="46"/>
      <c r="C50" s="47"/>
      <c r="D50" s="47"/>
      <c r="E50" s="47"/>
      <c r="F50" s="47"/>
      <c r="G50" s="47"/>
      <c r="H50" s="47"/>
      <c r="I50" s="142"/>
      <c r="J50" s="47"/>
      <c r="K50" s="51"/>
    </row>
    <row r="51" s="1" customFormat="1">
      <c r="B51" s="46"/>
      <c r="C51" s="39" t="s">
        <v>32</v>
      </c>
      <c r="D51" s="47"/>
      <c r="E51" s="47"/>
      <c r="F51" s="34" t="str">
        <f>E15</f>
        <v xml:space="preserve">Statutár.město Ostrava,Městský obvod Ostrava-Jih </v>
      </c>
      <c r="G51" s="47"/>
      <c r="H51" s="47"/>
      <c r="I51" s="144" t="s">
        <v>40</v>
      </c>
      <c r="J51" s="44" t="str">
        <f>E21</f>
        <v xml:space="preserve">Jorgos Jerakas </v>
      </c>
      <c r="K51" s="51"/>
    </row>
    <row r="52" s="1" customFormat="1" ht="14.4" customHeight="1">
      <c r="B52" s="46"/>
      <c r="C52" s="39" t="s">
        <v>38</v>
      </c>
      <c r="D52" s="47"/>
      <c r="E52" s="47"/>
      <c r="F52" s="34" t="str">
        <f>IF(E18="","",E18)</f>
        <v/>
      </c>
      <c r="G52" s="47"/>
      <c r="H52" s="47"/>
      <c r="I52" s="142"/>
      <c r="J52" s="170"/>
      <c r="K52" s="51"/>
    </row>
    <row r="53" s="1" customFormat="1" ht="10.32" customHeight="1">
      <c r="B53" s="46"/>
      <c r="C53" s="47"/>
      <c r="D53" s="47"/>
      <c r="E53" s="47"/>
      <c r="F53" s="47"/>
      <c r="G53" s="47"/>
      <c r="H53" s="47"/>
      <c r="I53" s="142"/>
      <c r="J53" s="47"/>
      <c r="K53" s="51"/>
    </row>
    <row r="54" s="1" customFormat="1" ht="29.28" customHeight="1">
      <c r="B54" s="46"/>
      <c r="C54" s="171" t="s">
        <v>106</v>
      </c>
      <c r="D54" s="158"/>
      <c r="E54" s="158"/>
      <c r="F54" s="158"/>
      <c r="G54" s="158"/>
      <c r="H54" s="158"/>
      <c r="I54" s="172"/>
      <c r="J54" s="173" t="s">
        <v>107</v>
      </c>
      <c r="K54" s="174"/>
    </row>
    <row r="55" s="1" customFormat="1" ht="10.32" customHeight="1">
      <c r="B55" s="46"/>
      <c r="C55" s="47"/>
      <c r="D55" s="47"/>
      <c r="E55" s="47"/>
      <c r="F55" s="47"/>
      <c r="G55" s="47"/>
      <c r="H55" s="47"/>
      <c r="I55" s="142"/>
      <c r="J55" s="47"/>
      <c r="K55" s="51"/>
    </row>
    <row r="56" s="1" customFormat="1" ht="29.28" customHeight="1">
      <c r="B56" s="46"/>
      <c r="C56" s="175" t="s">
        <v>108</v>
      </c>
      <c r="D56" s="47"/>
      <c r="E56" s="47"/>
      <c r="F56" s="47"/>
      <c r="G56" s="47"/>
      <c r="H56" s="47"/>
      <c r="I56" s="142"/>
      <c r="J56" s="154">
        <f>J89</f>
        <v>0</v>
      </c>
      <c r="K56" s="51"/>
      <c r="AU56" s="23" t="s">
        <v>109</v>
      </c>
    </row>
    <row r="57" s="7" customFormat="1" ht="24.96" customHeight="1">
      <c r="B57" s="176"/>
      <c r="C57" s="177"/>
      <c r="D57" s="178" t="s">
        <v>154</v>
      </c>
      <c r="E57" s="179"/>
      <c r="F57" s="179"/>
      <c r="G57" s="179"/>
      <c r="H57" s="179"/>
      <c r="I57" s="180"/>
      <c r="J57" s="181">
        <f>J90</f>
        <v>0</v>
      </c>
      <c r="K57" s="182"/>
    </row>
    <row r="58" s="8" customFormat="1" ht="19.92" customHeight="1">
      <c r="B58" s="183"/>
      <c r="C58" s="184"/>
      <c r="D58" s="185" t="s">
        <v>155</v>
      </c>
      <c r="E58" s="186"/>
      <c r="F58" s="186"/>
      <c r="G58" s="186"/>
      <c r="H58" s="186"/>
      <c r="I58" s="187"/>
      <c r="J58" s="188">
        <f>J91</f>
        <v>0</v>
      </c>
      <c r="K58" s="189"/>
    </row>
    <row r="59" s="8" customFormat="1" ht="19.92" customHeight="1">
      <c r="B59" s="183"/>
      <c r="C59" s="184"/>
      <c r="D59" s="185" t="s">
        <v>156</v>
      </c>
      <c r="E59" s="186"/>
      <c r="F59" s="186"/>
      <c r="G59" s="186"/>
      <c r="H59" s="186"/>
      <c r="I59" s="187"/>
      <c r="J59" s="188">
        <f>J121</f>
        <v>0</v>
      </c>
      <c r="K59" s="189"/>
    </row>
    <row r="60" s="8" customFormat="1" ht="19.92" customHeight="1">
      <c r="B60" s="183"/>
      <c r="C60" s="184"/>
      <c r="D60" s="185" t="s">
        <v>157</v>
      </c>
      <c r="E60" s="186"/>
      <c r="F60" s="186"/>
      <c r="G60" s="186"/>
      <c r="H60" s="186"/>
      <c r="I60" s="187"/>
      <c r="J60" s="188">
        <f>J144</f>
        <v>0</v>
      </c>
      <c r="K60" s="189"/>
    </row>
    <row r="61" s="8" customFormat="1" ht="19.92" customHeight="1">
      <c r="B61" s="183"/>
      <c r="C61" s="184"/>
      <c r="D61" s="185" t="s">
        <v>158</v>
      </c>
      <c r="E61" s="186"/>
      <c r="F61" s="186"/>
      <c r="G61" s="186"/>
      <c r="H61" s="186"/>
      <c r="I61" s="187"/>
      <c r="J61" s="188">
        <f>J154</f>
        <v>0</v>
      </c>
      <c r="K61" s="189"/>
    </row>
    <row r="62" s="7" customFormat="1" ht="24.96" customHeight="1">
      <c r="B62" s="176"/>
      <c r="C62" s="177"/>
      <c r="D62" s="178" t="s">
        <v>159</v>
      </c>
      <c r="E62" s="179"/>
      <c r="F62" s="179"/>
      <c r="G62" s="179"/>
      <c r="H62" s="179"/>
      <c r="I62" s="180"/>
      <c r="J62" s="181">
        <f>J159</f>
        <v>0</v>
      </c>
      <c r="K62" s="182"/>
    </row>
    <row r="63" s="8" customFormat="1" ht="19.92" customHeight="1">
      <c r="B63" s="183"/>
      <c r="C63" s="184"/>
      <c r="D63" s="185" t="s">
        <v>160</v>
      </c>
      <c r="E63" s="186"/>
      <c r="F63" s="186"/>
      <c r="G63" s="186"/>
      <c r="H63" s="186"/>
      <c r="I63" s="187"/>
      <c r="J63" s="188">
        <f>J160</f>
        <v>0</v>
      </c>
      <c r="K63" s="189"/>
    </row>
    <row r="64" s="8" customFormat="1" ht="19.92" customHeight="1">
      <c r="B64" s="183"/>
      <c r="C64" s="184"/>
      <c r="D64" s="185" t="s">
        <v>161</v>
      </c>
      <c r="E64" s="186"/>
      <c r="F64" s="186"/>
      <c r="G64" s="186"/>
      <c r="H64" s="186"/>
      <c r="I64" s="187"/>
      <c r="J64" s="188">
        <f>J173</f>
        <v>0</v>
      </c>
      <c r="K64" s="189"/>
    </row>
    <row r="65" s="8" customFormat="1" ht="19.92" customHeight="1">
      <c r="B65" s="183"/>
      <c r="C65" s="184"/>
      <c r="D65" s="185" t="s">
        <v>162</v>
      </c>
      <c r="E65" s="186"/>
      <c r="F65" s="186"/>
      <c r="G65" s="186"/>
      <c r="H65" s="186"/>
      <c r="I65" s="187"/>
      <c r="J65" s="188">
        <f>J175</f>
        <v>0</v>
      </c>
      <c r="K65" s="189"/>
    </row>
    <row r="66" s="8" customFormat="1" ht="19.92" customHeight="1">
      <c r="B66" s="183"/>
      <c r="C66" s="184"/>
      <c r="D66" s="185" t="s">
        <v>163</v>
      </c>
      <c r="E66" s="186"/>
      <c r="F66" s="186"/>
      <c r="G66" s="186"/>
      <c r="H66" s="186"/>
      <c r="I66" s="187"/>
      <c r="J66" s="188">
        <f>J212</f>
        <v>0</v>
      </c>
      <c r="K66" s="189"/>
    </row>
    <row r="67" s="8" customFormat="1" ht="19.92" customHeight="1">
      <c r="B67" s="183"/>
      <c r="C67" s="184"/>
      <c r="D67" s="185" t="s">
        <v>164</v>
      </c>
      <c r="E67" s="186"/>
      <c r="F67" s="186"/>
      <c r="G67" s="186"/>
      <c r="H67" s="186"/>
      <c r="I67" s="187"/>
      <c r="J67" s="188">
        <f>J217</f>
        <v>0</v>
      </c>
      <c r="K67" s="189"/>
    </row>
    <row r="68" s="8" customFormat="1" ht="19.92" customHeight="1">
      <c r="B68" s="183"/>
      <c r="C68" s="184"/>
      <c r="D68" s="185" t="s">
        <v>165</v>
      </c>
      <c r="E68" s="186"/>
      <c r="F68" s="186"/>
      <c r="G68" s="186"/>
      <c r="H68" s="186"/>
      <c r="I68" s="187"/>
      <c r="J68" s="188">
        <f>J238</f>
        <v>0</v>
      </c>
      <c r="K68" s="189"/>
    </row>
    <row r="69" s="8" customFormat="1" ht="19.92" customHeight="1">
      <c r="B69" s="183"/>
      <c r="C69" s="184"/>
      <c r="D69" s="185" t="s">
        <v>166</v>
      </c>
      <c r="E69" s="186"/>
      <c r="F69" s="186"/>
      <c r="G69" s="186"/>
      <c r="H69" s="186"/>
      <c r="I69" s="187"/>
      <c r="J69" s="188">
        <f>J247</f>
        <v>0</v>
      </c>
      <c r="K69" s="189"/>
    </row>
    <row r="70" s="1" customFormat="1" ht="21.84" customHeight="1">
      <c r="B70" s="46"/>
      <c r="C70" s="47"/>
      <c r="D70" s="47"/>
      <c r="E70" s="47"/>
      <c r="F70" s="47"/>
      <c r="G70" s="47"/>
      <c r="H70" s="47"/>
      <c r="I70" s="142"/>
      <c r="J70" s="47"/>
      <c r="K70" s="51"/>
    </row>
    <row r="71" s="1" customFormat="1" ht="6.96" customHeight="1">
      <c r="B71" s="67"/>
      <c r="C71" s="68"/>
      <c r="D71" s="68"/>
      <c r="E71" s="68"/>
      <c r="F71" s="68"/>
      <c r="G71" s="68"/>
      <c r="H71" s="68"/>
      <c r="I71" s="165"/>
      <c r="J71" s="68"/>
      <c r="K71" s="69"/>
    </row>
    <row r="75" s="1" customFormat="1" ht="6.96" customHeight="1">
      <c r="B75" s="70"/>
      <c r="C75" s="71"/>
      <c r="D75" s="71"/>
      <c r="E75" s="71"/>
      <c r="F75" s="71"/>
      <c r="G75" s="71"/>
      <c r="H75" s="71"/>
      <c r="I75" s="168"/>
      <c r="J75" s="71"/>
      <c r="K75" s="71"/>
      <c r="L75" s="72"/>
    </row>
    <row r="76" s="1" customFormat="1" ht="36.96" customHeight="1">
      <c r="B76" s="46"/>
      <c r="C76" s="73" t="s">
        <v>114</v>
      </c>
      <c r="D76" s="74"/>
      <c r="E76" s="74"/>
      <c r="F76" s="74"/>
      <c r="G76" s="74"/>
      <c r="H76" s="74"/>
      <c r="I76" s="190"/>
      <c r="J76" s="74"/>
      <c r="K76" s="74"/>
      <c r="L76" s="72"/>
    </row>
    <row r="77" s="1" customFormat="1" ht="6.96" customHeight="1">
      <c r="B77" s="46"/>
      <c r="C77" s="74"/>
      <c r="D77" s="74"/>
      <c r="E77" s="74"/>
      <c r="F77" s="74"/>
      <c r="G77" s="74"/>
      <c r="H77" s="74"/>
      <c r="I77" s="190"/>
      <c r="J77" s="74"/>
      <c r="K77" s="74"/>
      <c r="L77" s="72"/>
    </row>
    <row r="78" s="1" customFormat="1" ht="14.4" customHeight="1">
      <c r="B78" s="46"/>
      <c r="C78" s="76" t="s">
        <v>18</v>
      </c>
      <c r="D78" s="74"/>
      <c r="E78" s="74"/>
      <c r="F78" s="74"/>
      <c r="G78" s="74"/>
      <c r="H78" s="74"/>
      <c r="I78" s="190"/>
      <c r="J78" s="74"/>
      <c r="K78" s="74"/>
      <c r="L78" s="72"/>
    </row>
    <row r="79" s="1" customFormat="1" ht="16.5" customHeight="1">
      <c r="B79" s="46"/>
      <c r="C79" s="74"/>
      <c r="D79" s="74"/>
      <c r="E79" s="236" t="str">
        <f>E7</f>
        <v xml:space="preserve">Oprava  sklepních prostor v objektu Gurťjevova 11,Ostrava - Zábřeh</v>
      </c>
      <c r="F79" s="76"/>
      <c r="G79" s="76"/>
      <c r="H79" s="76"/>
      <c r="I79" s="190"/>
      <c r="J79" s="74"/>
      <c r="K79" s="74"/>
      <c r="L79" s="72"/>
    </row>
    <row r="80" s="1" customFormat="1" ht="14.4" customHeight="1">
      <c r="B80" s="46"/>
      <c r="C80" s="76" t="s">
        <v>152</v>
      </c>
      <c r="D80" s="74"/>
      <c r="E80" s="74"/>
      <c r="F80" s="74"/>
      <c r="G80" s="74"/>
      <c r="H80" s="74"/>
      <c r="I80" s="190"/>
      <c r="J80" s="74"/>
      <c r="K80" s="74"/>
      <c r="L80" s="72"/>
    </row>
    <row r="81" s="1" customFormat="1" ht="17.25" customHeight="1">
      <c r="B81" s="46"/>
      <c r="C81" s="74"/>
      <c r="D81" s="74"/>
      <c r="E81" s="82" t="str">
        <f>E9</f>
        <v xml:space="preserve">D.1.1 - Oprava sklepních prostor - Architektonicko-stavební řešení </v>
      </c>
      <c r="F81" s="74"/>
      <c r="G81" s="74"/>
      <c r="H81" s="74"/>
      <c r="I81" s="190"/>
      <c r="J81" s="74"/>
      <c r="K81" s="74"/>
      <c r="L81" s="72"/>
    </row>
    <row r="82" s="1" customFormat="1" ht="6.96" customHeight="1">
      <c r="B82" s="46"/>
      <c r="C82" s="74"/>
      <c r="D82" s="74"/>
      <c r="E82" s="74"/>
      <c r="F82" s="74"/>
      <c r="G82" s="74"/>
      <c r="H82" s="74"/>
      <c r="I82" s="190"/>
      <c r="J82" s="74"/>
      <c r="K82" s="74"/>
      <c r="L82" s="72"/>
    </row>
    <row r="83" s="1" customFormat="1" ht="18" customHeight="1">
      <c r="B83" s="46"/>
      <c r="C83" s="76" t="s">
        <v>24</v>
      </c>
      <c r="D83" s="74"/>
      <c r="E83" s="74"/>
      <c r="F83" s="191" t="str">
        <f>F12</f>
        <v xml:space="preserve">Ostrava-Zábřeh </v>
      </c>
      <c r="G83" s="74"/>
      <c r="H83" s="74"/>
      <c r="I83" s="192" t="s">
        <v>26</v>
      </c>
      <c r="J83" s="85" t="str">
        <f>IF(J12="","",J12)</f>
        <v>8. 6. 2018</v>
      </c>
      <c r="K83" s="74"/>
      <c r="L83" s="72"/>
    </row>
    <row r="84" s="1" customFormat="1" ht="6.96" customHeight="1">
      <c r="B84" s="46"/>
      <c r="C84" s="74"/>
      <c r="D84" s="74"/>
      <c r="E84" s="74"/>
      <c r="F84" s="74"/>
      <c r="G84" s="74"/>
      <c r="H84" s="74"/>
      <c r="I84" s="190"/>
      <c r="J84" s="74"/>
      <c r="K84" s="74"/>
      <c r="L84" s="72"/>
    </row>
    <row r="85" s="1" customFormat="1">
      <c r="B85" s="46"/>
      <c r="C85" s="76" t="s">
        <v>32</v>
      </c>
      <c r="D85" s="74"/>
      <c r="E85" s="74"/>
      <c r="F85" s="191" t="str">
        <f>E15</f>
        <v xml:space="preserve">Statutár.město Ostrava,Městský obvod Ostrava-Jih </v>
      </c>
      <c r="G85" s="74"/>
      <c r="H85" s="74"/>
      <c r="I85" s="192" t="s">
        <v>40</v>
      </c>
      <c r="J85" s="191" t="str">
        <f>E21</f>
        <v xml:space="preserve">Jorgos Jerakas </v>
      </c>
      <c r="K85" s="74"/>
      <c r="L85" s="72"/>
    </row>
    <row r="86" s="1" customFormat="1" ht="14.4" customHeight="1">
      <c r="B86" s="46"/>
      <c r="C86" s="76" t="s">
        <v>38</v>
      </c>
      <c r="D86" s="74"/>
      <c r="E86" s="74"/>
      <c r="F86" s="191" t="str">
        <f>IF(E18="","",E18)</f>
        <v/>
      </c>
      <c r="G86" s="74"/>
      <c r="H86" s="74"/>
      <c r="I86" s="190"/>
      <c r="J86" s="74"/>
      <c r="K86" s="74"/>
      <c r="L86" s="72"/>
    </row>
    <row r="87" s="1" customFormat="1" ht="10.32" customHeight="1">
      <c r="B87" s="46"/>
      <c r="C87" s="74"/>
      <c r="D87" s="74"/>
      <c r="E87" s="74"/>
      <c r="F87" s="74"/>
      <c r="G87" s="74"/>
      <c r="H87" s="74"/>
      <c r="I87" s="190"/>
      <c r="J87" s="74"/>
      <c r="K87" s="74"/>
      <c r="L87" s="72"/>
    </row>
    <row r="88" s="9" customFormat="1" ht="29.28" customHeight="1">
      <c r="B88" s="193"/>
      <c r="C88" s="194" t="s">
        <v>115</v>
      </c>
      <c r="D88" s="195" t="s">
        <v>65</v>
      </c>
      <c r="E88" s="195" t="s">
        <v>61</v>
      </c>
      <c r="F88" s="195" t="s">
        <v>116</v>
      </c>
      <c r="G88" s="195" t="s">
        <v>117</v>
      </c>
      <c r="H88" s="195" t="s">
        <v>118</v>
      </c>
      <c r="I88" s="196" t="s">
        <v>119</v>
      </c>
      <c r="J88" s="195" t="s">
        <v>107</v>
      </c>
      <c r="K88" s="197" t="s">
        <v>120</v>
      </c>
      <c r="L88" s="198"/>
      <c r="M88" s="102" t="s">
        <v>121</v>
      </c>
      <c r="N88" s="103" t="s">
        <v>50</v>
      </c>
      <c r="O88" s="103" t="s">
        <v>122</v>
      </c>
      <c r="P88" s="103" t="s">
        <v>123</v>
      </c>
      <c r="Q88" s="103" t="s">
        <v>124</v>
      </c>
      <c r="R88" s="103" t="s">
        <v>125</v>
      </c>
      <c r="S88" s="103" t="s">
        <v>126</v>
      </c>
      <c r="T88" s="104" t="s">
        <v>127</v>
      </c>
    </row>
    <row r="89" s="1" customFormat="1" ht="29.28" customHeight="1">
      <c r="B89" s="46"/>
      <c r="C89" s="108" t="s">
        <v>108</v>
      </c>
      <c r="D89" s="74"/>
      <c r="E89" s="74"/>
      <c r="F89" s="74"/>
      <c r="G89" s="74"/>
      <c r="H89" s="74"/>
      <c r="I89" s="190"/>
      <c r="J89" s="199">
        <f>BK89</f>
        <v>0</v>
      </c>
      <c r="K89" s="74"/>
      <c r="L89" s="72"/>
      <c r="M89" s="105"/>
      <c r="N89" s="106"/>
      <c r="O89" s="106"/>
      <c r="P89" s="200">
        <f>P90+P159</f>
        <v>0</v>
      </c>
      <c r="Q89" s="106"/>
      <c r="R89" s="200">
        <f>R90+R159</f>
        <v>23.750074640000001</v>
      </c>
      <c r="S89" s="106"/>
      <c r="T89" s="201">
        <f>T90+T159</f>
        <v>16.450488180000001</v>
      </c>
      <c r="AT89" s="23" t="s">
        <v>79</v>
      </c>
      <c r="AU89" s="23" t="s">
        <v>109</v>
      </c>
      <c r="BK89" s="202">
        <f>BK90+BK159</f>
        <v>0</v>
      </c>
    </row>
    <row r="90" s="10" customFormat="1" ht="37.44" customHeight="1">
      <c r="B90" s="203"/>
      <c r="C90" s="204"/>
      <c r="D90" s="205" t="s">
        <v>79</v>
      </c>
      <c r="E90" s="206" t="s">
        <v>167</v>
      </c>
      <c r="F90" s="206" t="s">
        <v>168</v>
      </c>
      <c r="G90" s="204"/>
      <c r="H90" s="204"/>
      <c r="I90" s="207"/>
      <c r="J90" s="208">
        <f>BK90</f>
        <v>0</v>
      </c>
      <c r="K90" s="204"/>
      <c r="L90" s="209"/>
      <c r="M90" s="210"/>
      <c r="N90" s="211"/>
      <c r="O90" s="211"/>
      <c r="P90" s="212">
        <f>P91+P121+P144+P154</f>
        <v>0</v>
      </c>
      <c r="Q90" s="211"/>
      <c r="R90" s="212">
        <f>R91+R121+R144+R154</f>
        <v>9.5672183000000022</v>
      </c>
      <c r="S90" s="211"/>
      <c r="T90" s="213">
        <f>T91+T121+T144+T154</f>
        <v>2.7537200000000004</v>
      </c>
      <c r="AR90" s="214" t="s">
        <v>23</v>
      </c>
      <c r="AT90" s="215" t="s">
        <v>79</v>
      </c>
      <c r="AU90" s="215" t="s">
        <v>80</v>
      </c>
      <c r="AY90" s="214" t="s">
        <v>131</v>
      </c>
      <c r="BK90" s="216">
        <f>BK91+BK121+BK144+BK154</f>
        <v>0</v>
      </c>
    </row>
    <row r="91" s="10" customFormat="1" ht="19.92" customHeight="1">
      <c r="B91" s="203"/>
      <c r="C91" s="204"/>
      <c r="D91" s="205" t="s">
        <v>79</v>
      </c>
      <c r="E91" s="217" t="s">
        <v>169</v>
      </c>
      <c r="F91" s="217" t="s">
        <v>170</v>
      </c>
      <c r="G91" s="204"/>
      <c r="H91" s="204"/>
      <c r="I91" s="207"/>
      <c r="J91" s="218">
        <f>BK91</f>
        <v>0</v>
      </c>
      <c r="K91" s="204"/>
      <c r="L91" s="209"/>
      <c r="M91" s="210"/>
      <c r="N91" s="211"/>
      <c r="O91" s="211"/>
      <c r="P91" s="212">
        <f>SUM(P92:P120)</f>
        <v>0</v>
      </c>
      <c r="Q91" s="211"/>
      <c r="R91" s="212">
        <f>SUM(R92:R120)</f>
        <v>9.5660872000000019</v>
      </c>
      <c r="S91" s="211"/>
      <c r="T91" s="213">
        <f>SUM(T92:T120)</f>
        <v>0</v>
      </c>
      <c r="AR91" s="214" t="s">
        <v>23</v>
      </c>
      <c r="AT91" s="215" t="s">
        <v>79</v>
      </c>
      <c r="AU91" s="215" t="s">
        <v>23</v>
      </c>
      <c r="AY91" s="214" t="s">
        <v>131</v>
      </c>
      <c r="BK91" s="216">
        <f>SUM(BK92:BK120)</f>
        <v>0</v>
      </c>
    </row>
    <row r="92" s="1" customFormat="1" ht="38.25" customHeight="1">
      <c r="B92" s="46"/>
      <c r="C92" s="219" t="s">
        <v>23</v>
      </c>
      <c r="D92" s="219" t="s">
        <v>135</v>
      </c>
      <c r="E92" s="220" t="s">
        <v>171</v>
      </c>
      <c r="F92" s="221" t="s">
        <v>172</v>
      </c>
      <c r="G92" s="222" t="s">
        <v>173</v>
      </c>
      <c r="H92" s="223">
        <v>43.942999999999998</v>
      </c>
      <c r="I92" s="224"/>
      <c r="J92" s="225">
        <f>ROUND(I92*H92,2)</f>
        <v>0</v>
      </c>
      <c r="K92" s="221" t="s">
        <v>139</v>
      </c>
      <c r="L92" s="72"/>
      <c r="M92" s="226" t="s">
        <v>41</v>
      </c>
      <c r="N92" s="227" t="s">
        <v>51</v>
      </c>
      <c r="O92" s="47"/>
      <c r="P92" s="228">
        <f>O92*H92</f>
        <v>0</v>
      </c>
      <c r="Q92" s="228">
        <v>0.015400000000000001</v>
      </c>
      <c r="R92" s="228">
        <f>Q92*H92</f>
        <v>0.67672219999999994</v>
      </c>
      <c r="S92" s="228">
        <v>0</v>
      </c>
      <c r="T92" s="229">
        <f>S92*H92</f>
        <v>0</v>
      </c>
      <c r="AR92" s="23" t="s">
        <v>174</v>
      </c>
      <c r="AT92" s="23" t="s">
        <v>135</v>
      </c>
      <c r="AU92" s="23" t="s">
        <v>89</v>
      </c>
      <c r="AY92" s="23" t="s">
        <v>131</v>
      </c>
      <c r="BE92" s="230">
        <f>IF(N92="základní",J92,0)</f>
        <v>0</v>
      </c>
      <c r="BF92" s="230">
        <f>IF(N92="snížená",J92,0)</f>
        <v>0</v>
      </c>
      <c r="BG92" s="230">
        <f>IF(N92="zákl. přenesená",J92,0)</f>
        <v>0</v>
      </c>
      <c r="BH92" s="230">
        <f>IF(N92="sníž. přenesená",J92,0)</f>
        <v>0</v>
      </c>
      <c r="BI92" s="230">
        <f>IF(N92="nulová",J92,0)</f>
        <v>0</v>
      </c>
      <c r="BJ92" s="23" t="s">
        <v>23</v>
      </c>
      <c r="BK92" s="230">
        <f>ROUND(I92*H92,2)</f>
        <v>0</v>
      </c>
      <c r="BL92" s="23" t="s">
        <v>174</v>
      </c>
      <c r="BM92" s="23" t="s">
        <v>175</v>
      </c>
    </row>
    <row r="93" s="1" customFormat="1">
      <c r="B93" s="46"/>
      <c r="C93" s="74"/>
      <c r="D93" s="237" t="s">
        <v>176</v>
      </c>
      <c r="E93" s="74"/>
      <c r="F93" s="238" t="s">
        <v>177</v>
      </c>
      <c r="G93" s="74"/>
      <c r="H93" s="74"/>
      <c r="I93" s="190"/>
      <c r="J93" s="74"/>
      <c r="K93" s="74"/>
      <c r="L93" s="72"/>
      <c r="M93" s="239"/>
      <c r="N93" s="47"/>
      <c r="O93" s="47"/>
      <c r="P93" s="47"/>
      <c r="Q93" s="47"/>
      <c r="R93" s="47"/>
      <c r="S93" s="47"/>
      <c r="T93" s="95"/>
      <c r="AT93" s="23" t="s">
        <v>176</v>
      </c>
      <c r="AU93" s="23" t="s">
        <v>89</v>
      </c>
    </row>
    <row r="94" s="11" customFormat="1">
      <c r="B94" s="240"/>
      <c r="C94" s="241"/>
      <c r="D94" s="237" t="s">
        <v>178</v>
      </c>
      <c r="E94" s="242" t="s">
        <v>41</v>
      </c>
      <c r="F94" s="243" t="s">
        <v>179</v>
      </c>
      <c r="G94" s="241"/>
      <c r="H94" s="244">
        <v>31.59</v>
      </c>
      <c r="I94" s="245"/>
      <c r="J94" s="241"/>
      <c r="K94" s="241"/>
      <c r="L94" s="246"/>
      <c r="M94" s="247"/>
      <c r="N94" s="248"/>
      <c r="O94" s="248"/>
      <c r="P94" s="248"/>
      <c r="Q94" s="248"/>
      <c r="R94" s="248"/>
      <c r="S94" s="248"/>
      <c r="T94" s="249"/>
      <c r="AT94" s="250" t="s">
        <v>178</v>
      </c>
      <c r="AU94" s="250" t="s">
        <v>89</v>
      </c>
      <c r="AV94" s="11" t="s">
        <v>89</v>
      </c>
      <c r="AW94" s="11" t="s">
        <v>43</v>
      </c>
      <c r="AX94" s="11" t="s">
        <v>80</v>
      </c>
      <c r="AY94" s="250" t="s">
        <v>131</v>
      </c>
    </row>
    <row r="95" s="11" customFormat="1">
      <c r="B95" s="240"/>
      <c r="C95" s="241"/>
      <c r="D95" s="237" t="s">
        <v>178</v>
      </c>
      <c r="E95" s="242" t="s">
        <v>41</v>
      </c>
      <c r="F95" s="243" t="s">
        <v>180</v>
      </c>
      <c r="G95" s="241"/>
      <c r="H95" s="244">
        <v>12.353</v>
      </c>
      <c r="I95" s="245"/>
      <c r="J95" s="241"/>
      <c r="K95" s="241"/>
      <c r="L95" s="246"/>
      <c r="M95" s="247"/>
      <c r="N95" s="248"/>
      <c r="O95" s="248"/>
      <c r="P95" s="248"/>
      <c r="Q95" s="248"/>
      <c r="R95" s="248"/>
      <c r="S95" s="248"/>
      <c r="T95" s="249"/>
      <c r="AT95" s="250" t="s">
        <v>178</v>
      </c>
      <c r="AU95" s="250" t="s">
        <v>89</v>
      </c>
      <c r="AV95" s="11" t="s">
        <v>89</v>
      </c>
      <c r="AW95" s="11" t="s">
        <v>43</v>
      </c>
      <c r="AX95" s="11" t="s">
        <v>80</v>
      </c>
      <c r="AY95" s="250" t="s">
        <v>131</v>
      </c>
    </row>
    <row r="96" s="12" customFormat="1">
      <c r="B96" s="251"/>
      <c r="C96" s="252"/>
      <c r="D96" s="237" t="s">
        <v>178</v>
      </c>
      <c r="E96" s="253" t="s">
        <v>41</v>
      </c>
      <c r="F96" s="254" t="s">
        <v>181</v>
      </c>
      <c r="G96" s="252"/>
      <c r="H96" s="255">
        <v>43.942999999999998</v>
      </c>
      <c r="I96" s="256"/>
      <c r="J96" s="252"/>
      <c r="K96" s="252"/>
      <c r="L96" s="257"/>
      <c r="M96" s="258"/>
      <c r="N96" s="259"/>
      <c r="O96" s="259"/>
      <c r="P96" s="259"/>
      <c r="Q96" s="259"/>
      <c r="R96" s="259"/>
      <c r="S96" s="259"/>
      <c r="T96" s="260"/>
      <c r="AT96" s="261" t="s">
        <v>178</v>
      </c>
      <c r="AU96" s="261" t="s">
        <v>89</v>
      </c>
      <c r="AV96" s="12" t="s">
        <v>174</v>
      </c>
      <c r="AW96" s="12" t="s">
        <v>43</v>
      </c>
      <c r="AX96" s="12" t="s">
        <v>23</v>
      </c>
      <c r="AY96" s="261" t="s">
        <v>131</v>
      </c>
    </row>
    <row r="97" s="1" customFormat="1" ht="25.5" customHeight="1">
      <c r="B97" s="46"/>
      <c r="C97" s="219" t="s">
        <v>89</v>
      </c>
      <c r="D97" s="219" t="s">
        <v>135</v>
      </c>
      <c r="E97" s="220" t="s">
        <v>182</v>
      </c>
      <c r="F97" s="221" t="s">
        <v>183</v>
      </c>
      <c r="G97" s="222" t="s">
        <v>173</v>
      </c>
      <c r="H97" s="223">
        <v>260.54500000000002</v>
      </c>
      <c r="I97" s="224"/>
      <c r="J97" s="225">
        <f>ROUND(I97*H97,2)</f>
        <v>0</v>
      </c>
      <c r="K97" s="221" t="s">
        <v>139</v>
      </c>
      <c r="L97" s="72"/>
      <c r="M97" s="226" t="s">
        <v>41</v>
      </c>
      <c r="N97" s="227" t="s">
        <v>51</v>
      </c>
      <c r="O97" s="47"/>
      <c r="P97" s="228">
        <f>O97*H97</f>
        <v>0</v>
      </c>
      <c r="Q97" s="228">
        <v>0.020480000000000002</v>
      </c>
      <c r="R97" s="228">
        <f>Q97*H97</f>
        <v>5.335961600000001</v>
      </c>
      <c r="S97" s="228">
        <v>0</v>
      </c>
      <c r="T97" s="229">
        <f>S97*H97</f>
        <v>0</v>
      </c>
      <c r="AR97" s="23" t="s">
        <v>174</v>
      </c>
      <c r="AT97" s="23" t="s">
        <v>135</v>
      </c>
      <c r="AU97" s="23" t="s">
        <v>89</v>
      </c>
      <c r="AY97" s="23" t="s">
        <v>131</v>
      </c>
      <c r="BE97" s="230">
        <f>IF(N97="základní",J97,0)</f>
        <v>0</v>
      </c>
      <c r="BF97" s="230">
        <f>IF(N97="snížená",J97,0)</f>
        <v>0</v>
      </c>
      <c r="BG97" s="230">
        <f>IF(N97="zákl. přenesená",J97,0)</f>
        <v>0</v>
      </c>
      <c r="BH97" s="230">
        <f>IF(N97="sníž. přenesená",J97,0)</f>
        <v>0</v>
      </c>
      <c r="BI97" s="230">
        <f>IF(N97="nulová",J97,0)</f>
        <v>0</v>
      </c>
      <c r="BJ97" s="23" t="s">
        <v>23</v>
      </c>
      <c r="BK97" s="230">
        <f>ROUND(I97*H97,2)</f>
        <v>0</v>
      </c>
      <c r="BL97" s="23" t="s">
        <v>174</v>
      </c>
      <c r="BM97" s="23" t="s">
        <v>184</v>
      </c>
    </row>
    <row r="98" s="1" customFormat="1">
      <c r="B98" s="46"/>
      <c r="C98" s="74"/>
      <c r="D98" s="237" t="s">
        <v>176</v>
      </c>
      <c r="E98" s="74"/>
      <c r="F98" s="238" t="s">
        <v>185</v>
      </c>
      <c r="G98" s="74"/>
      <c r="H98" s="74"/>
      <c r="I98" s="190"/>
      <c r="J98" s="74"/>
      <c r="K98" s="74"/>
      <c r="L98" s="72"/>
      <c r="M98" s="239"/>
      <c r="N98" s="47"/>
      <c r="O98" s="47"/>
      <c r="P98" s="47"/>
      <c r="Q98" s="47"/>
      <c r="R98" s="47"/>
      <c r="S98" s="47"/>
      <c r="T98" s="95"/>
      <c r="AT98" s="23" t="s">
        <v>176</v>
      </c>
      <c r="AU98" s="23" t="s">
        <v>89</v>
      </c>
    </row>
    <row r="99" s="11" customFormat="1">
      <c r="B99" s="240"/>
      <c r="C99" s="241"/>
      <c r="D99" s="237" t="s">
        <v>178</v>
      </c>
      <c r="E99" s="242" t="s">
        <v>41</v>
      </c>
      <c r="F99" s="243" t="s">
        <v>186</v>
      </c>
      <c r="G99" s="241"/>
      <c r="H99" s="244">
        <v>102.33</v>
      </c>
      <c r="I99" s="245"/>
      <c r="J99" s="241"/>
      <c r="K99" s="241"/>
      <c r="L99" s="246"/>
      <c r="M99" s="247"/>
      <c r="N99" s="248"/>
      <c r="O99" s="248"/>
      <c r="P99" s="248"/>
      <c r="Q99" s="248"/>
      <c r="R99" s="248"/>
      <c r="S99" s="248"/>
      <c r="T99" s="249"/>
      <c r="AT99" s="250" t="s">
        <v>178</v>
      </c>
      <c r="AU99" s="250" t="s">
        <v>89</v>
      </c>
      <c r="AV99" s="11" t="s">
        <v>89</v>
      </c>
      <c r="AW99" s="11" t="s">
        <v>43</v>
      </c>
      <c r="AX99" s="11" t="s">
        <v>80</v>
      </c>
      <c r="AY99" s="250" t="s">
        <v>131</v>
      </c>
    </row>
    <row r="100" s="13" customFormat="1">
      <c r="B100" s="262"/>
      <c r="C100" s="263"/>
      <c r="D100" s="237" t="s">
        <v>178</v>
      </c>
      <c r="E100" s="264" t="s">
        <v>41</v>
      </c>
      <c r="F100" s="265" t="s">
        <v>187</v>
      </c>
      <c r="G100" s="263"/>
      <c r="H100" s="264" t="s">
        <v>41</v>
      </c>
      <c r="I100" s="266"/>
      <c r="J100" s="263"/>
      <c r="K100" s="263"/>
      <c r="L100" s="267"/>
      <c r="M100" s="268"/>
      <c r="N100" s="269"/>
      <c r="O100" s="269"/>
      <c r="P100" s="269"/>
      <c r="Q100" s="269"/>
      <c r="R100" s="269"/>
      <c r="S100" s="269"/>
      <c r="T100" s="270"/>
      <c r="AT100" s="271" t="s">
        <v>178</v>
      </c>
      <c r="AU100" s="271" t="s">
        <v>89</v>
      </c>
      <c r="AV100" s="13" t="s">
        <v>23</v>
      </c>
      <c r="AW100" s="13" t="s">
        <v>43</v>
      </c>
      <c r="AX100" s="13" t="s">
        <v>80</v>
      </c>
      <c r="AY100" s="271" t="s">
        <v>131</v>
      </c>
    </row>
    <row r="101" s="11" customFormat="1">
      <c r="B101" s="240"/>
      <c r="C101" s="241"/>
      <c r="D101" s="237" t="s">
        <v>178</v>
      </c>
      <c r="E101" s="242" t="s">
        <v>41</v>
      </c>
      <c r="F101" s="243" t="s">
        <v>188</v>
      </c>
      <c r="G101" s="241"/>
      <c r="H101" s="244">
        <v>33.280000000000001</v>
      </c>
      <c r="I101" s="245"/>
      <c r="J101" s="241"/>
      <c r="K101" s="241"/>
      <c r="L101" s="246"/>
      <c r="M101" s="247"/>
      <c r="N101" s="248"/>
      <c r="O101" s="248"/>
      <c r="P101" s="248"/>
      <c r="Q101" s="248"/>
      <c r="R101" s="248"/>
      <c r="S101" s="248"/>
      <c r="T101" s="249"/>
      <c r="AT101" s="250" t="s">
        <v>178</v>
      </c>
      <c r="AU101" s="250" t="s">
        <v>89</v>
      </c>
      <c r="AV101" s="11" t="s">
        <v>89</v>
      </c>
      <c r="AW101" s="11" t="s">
        <v>43</v>
      </c>
      <c r="AX101" s="11" t="s">
        <v>80</v>
      </c>
      <c r="AY101" s="250" t="s">
        <v>131</v>
      </c>
    </row>
    <row r="102" s="13" customFormat="1">
      <c r="B102" s="262"/>
      <c r="C102" s="263"/>
      <c r="D102" s="237" t="s">
        <v>178</v>
      </c>
      <c r="E102" s="264" t="s">
        <v>41</v>
      </c>
      <c r="F102" s="265" t="s">
        <v>189</v>
      </c>
      <c r="G102" s="263"/>
      <c r="H102" s="264" t="s">
        <v>41</v>
      </c>
      <c r="I102" s="266"/>
      <c r="J102" s="263"/>
      <c r="K102" s="263"/>
      <c r="L102" s="267"/>
      <c r="M102" s="268"/>
      <c r="N102" s="269"/>
      <c r="O102" s="269"/>
      <c r="P102" s="269"/>
      <c r="Q102" s="269"/>
      <c r="R102" s="269"/>
      <c r="S102" s="269"/>
      <c r="T102" s="270"/>
      <c r="AT102" s="271" t="s">
        <v>178</v>
      </c>
      <c r="AU102" s="271" t="s">
        <v>89</v>
      </c>
      <c r="AV102" s="13" t="s">
        <v>23</v>
      </c>
      <c r="AW102" s="13" t="s">
        <v>43</v>
      </c>
      <c r="AX102" s="13" t="s">
        <v>80</v>
      </c>
      <c r="AY102" s="271" t="s">
        <v>131</v>
      </c>
    </row>
    <row r="103" s="11" customFormat="1">
      <c r="B103" s="240"/>
      <c r="C103" s="241"/>
      <c r="D103" s="237" t="s">
        <v>178</v>
      </c>
      <c r="E103" s="242" t="s">
        <v>41</v>
      </c>
      <c r="F103" s="243" t="s">
        <v>190</v>
      </c>
      <c r="G103" s="241"/>
      <c r="H103" s="244">
        <v>97.409999999999997</v>
      </c>
      <c r="I103" s="245"/>
      <c r="J103" s="241"/>
      <c r="K103" s="241"/>
      <c r="L103" s="246"/>
      <c r="M103" s="247"/>
      <c r="N103" s="248"/>
      <c r="O103" s="248"/>
      <c r="P103" s="248"/>
      <c r="Q103" s="248"/>
      <c r="R103" s="248"/>
      <c r="S103" s="248"/>
      <c r="T103" s="249"/>
      <c r="AT103" s="250" t="s">
        <v>178</v>
      </c>
      <c r="AU103" s="250" t="s">
        <v>89</v>
      </c>
      <c r="AV103" s="11" t="s">
        <v>89</v>
      </c>
      <c r="AW103" s="11" t="s">
        <v>43</v>
      </c>
      <c r="AX103" s="11" t="s">
        <v>80</v>
      </c>
      <c r="AY103" s="250" t="s">
        <v>131</v>
      </c>
    </row>
    <row r="104" s="11" customFormat="1">
      <c r="B104" s="240"/>
      <c r="C104" s="241"/>
      <c r="D104" s="237" t="s">
        <v>178</v>
      </c>
      <c r="E104" s="242" t="s">
        <v>41</v>
      </c>
      <c r="F104" s="243" t="s">
        <v>191</v>
      </c>
      <c r="G104" s="241"/>
      <c r="H104" s="244">
        <v>-1.6000000000000001</v>
      </c>
      <c r="I104" s="245"/>
      <c r="J104" s="241"/>
      <c r="K104" s="241"/>
      <c r="L104" s="246"/>
      <c r="M104" s="247"/>
      <c r="N104" s="248"/>
      <c r="O104" s="248"/>
      <c r="P104" s="248"/>
      <c r="Q104" s="248"/>
      <c r="R104" s="248"/>
      <c r="S104" s="248"/>
      <c r="T104" s="249"/>
      <c r="AT104" s="250" t="s">
        <v>178</v>
      </c>
      <c r="AU104" s="250" t="s">
        <v>89</v>
      </c>
      <c r="AV104" s="11" t="s">
        <v>89</v>
      </c>
      <c r="AW104" s="11" t="s">
        <v>43</v>
      </c>
      <c r="AX104" s="11" t="s">
        <v>80</v>
      </c>
      <c r="AY104" s="250" t="s">
        <v>131</v>
      </c>
    </row>
    <row r="105" s="11" customFormat="1">
      <c r="B105" s="240"/>
      <c r="C105" s="241"/>
      <c r="D105" s="237" t="s">
        <v>178</v>
      </c>
      <c r="E105" s="242" t="s">
        <v>41</v>
      </c>
      <c r="F105" s="243" t="s">
        <v>192</v>
      </c>
      <c r="G105" s="241"/>
      <c r="H105" s="244">
        <v>6.375</v>
      </c>
      <c r="I105" s="245"/>
      <c r="J105" s="241"/>
      <c r="K105" s="241"/>
      <c r="L105" s="246"/>
      <c r="M105" s="247"/>
      <c r="N105" s="248"/>
      <c r="O105" s="248"/>
      <c r="P105" s="248"/>
      <c r="Q105" s="248"/>
      <c r="R105" s="248"/>
      <c r="S105" s="248"/>
      <c r="T105" s="249"/>
      <c r="AT105" s="250" t="s">
        <v>178</v>
      </c>
      <c r="AU105" s="250" t="s">
        <v>89</v>
      </c>
      <c r="AV105" s="11" t="s">
        <v>89</v>
      </c>
      <c r="AW105" s="11" t="s">
        <v>43</v>
      </c>
      <c r="AX105" s="11" t="s">
        <v>80</v>
      </c>
      <c r="AY105" s="250" t="s">
        <v>131</v>
      </c>
    </row>
    <row r="106" s="11" customFormat="1">
      <c r="B106" s="240"/>
      <c r="C106" s="241"/>
      <c r="D106" s="237" t="s">
        <v>178</v>
      </c>
      <c r="E106" s="242" t="s">
        <v>41</v>
      </c>
      <c r="F106" s="243" t="s">
        <v>191</v>
      </c>
      <c r="G106" s="241"/>
      <c r="H106" s="244">
        <v>-1.6000000000000001</v>
      </c>
      <c r="I106" s="245"/>
      <c r="J106" s="241"/>
      <c r="K106" s="241"/>
      <c r="L106" s="246"/>
      <c r="M106" s="247"/>
      <c r="N106" s="248"/>
      <c r="O106" s="248"/>
      <c r="P106" s="248"/>
      <c r="Q106" s="248"/>
      <c r="R106" s="248"/>
      <c r="S106" s="248"/>
      <c r="T106" s="249"/>
      <c r="AT106" s="250" t="s">
        <v>178</v>
      </c>
      <c r="AU106" s="250" t="s">
        <v>89</v>
      </c>
      <c r="AV106" s="11" t="s">
        <v>89</v>
      </c>
      <c r="AW106" s="11" t="s">
        <v>43</v>
      </c>
      <c r="AX106" s="11" t="s">
        <v>80</v>
      </c>
      <c r="AY106" s="250" t="s">
        <v>131</v>
      </c>
    </row>
    <row r="107" s="13" customFormat="1">
      <c r="B107" s="262"/>
      <c r="C107" s="263"/>
      <c r="D107" s="237" t="s">
        <v>178</v>
      </c>
      <c r="E107" s="264" t="s">
        <v>41</v>
      </c>
      <c r="F107" s="265" t="s">
        <v>193</v>
      </c>
      <c r="G107" s="263"/>
      <c r="H107" s="264" t="s">
        <v>41</v>
      </c>
      <c r="I107" s="266"/>
      <c r="J107" s="263"/>
      <c r="K107" s="263"/>
      <c r="L107" s="267"/>
      <c r="M107" s="268"/>
      <c r="N107" s="269"/>
      <c r="O107" s="269"/>
      <c r="P107" s="269"/>
      <c r="Q107" s="269"/>
      <c r="R107" s="269"/>
      <c r="S107" s="269"/>
      <c r="T107" s="270"/>
      <c r="AT107" s="271" t="s">
        <v>178</v>
      </c>
      <c r="AU107" s="271" t="s">
        <v>89</v>
      </c>
      <c r="AV107" s="13" t="s">
        <v>23</v>
      </c>
      <c r="AW107" s="13" t="s">
        <v>43</v>
      </c>
      <c r="AX107" s="13" t="s">
        <v>80</v>
      </c>
      <c r="AY107" s="271" t="s">
        <v>131</v>
      </c>
    </row>
    <row r="108" s="11" customFormat="1">
      <c r="B108" s="240"/>
      <c r="C108" s="241"/>
      <c r="D108" s="237" t="s">
        <v>178</v>
      </c>
      <c r="E108" s="242" t="s">
        <v>41</v>
      </c>
      <c r="F108" s="243" t="s">
        <v>194</v>
      </c>
      <c r="G108" s="241"/>
      <c r="H108" s="244">
        <v>24.350000000000001</v>
      </c>
      <c r="I108" s="245"/>
      <c r="J108" s="241"/>
      <c r="K108" s="241"/>
      <c r="L108" s="246"/>
      <c r="M108" s="247"/>
      <c r="N108" s="248"/>
      <c r="O108" s="248"/>
      <c r="P108" s="248"/>
      <c r="Q108" s="248"/>
      <c r="R108" s="248"/>
      <c r="S108" s="248"/>
      <c r="T108" s="249"/>
      <c r="AT108" s="250" t="s">
        <v>178</v>
      </c>
      <c r="AU108" s="250" t="s">
        <v>89</v>
      </c>
      <c r="AV108" s="11" t="s">
        <v>89</v>
      </c>
      <c r="AW108" s="11" t="s">
        <v>43</v>
      </c>
      <c r="AX108" s="11" t="s">
        <v>80</v>
      </c>
      <c r="AY108" s="250" t="s">
        <v>131</v>
      </c>
    </row>
    <row r="109" s="12" customFormat="1">
      <c r="B109" s="251"/>
      <c r="C109" s="252"/>
      <c r="D109" s="237" t="s">
        <v>178</v>
      </c>
      <c r="E109" s="253" t="s">
        <v>41</v>
      </c>
      <c r="F109" s="254" t="s">
        <v>181</v>
      </c>
      <c r="G109" s="252"/>
      <c r="H109" s="255">
        <v>260.54500000000002</v>
      </c>
      <c r="I109" s="256"/>
      <c r="J109" s="252"/>
      <c r="K109" s="252"/>
      <c r="L109" s="257"/>
      <c r="M109" s="258"/>
      <c r="N109" s="259"/>
      <c r="O109" s="259"/>
      <c r="P109" s="259"/>
      <c r="Q109" s="259"/>
      <c r="R109" s="259"/>
      <c r="S109" s="259"/>
      <c r="T109" s="260"/>
      <c r="AT109" s="261" t="s">
        <v>178</v>
      </c>
      <c r="AU109" s="261" t="s">
        <v>89</v>
      </c>
      <c r="AV109" s="12" t="s">
        <v>174</v>
      </c>
      <c r="AW109" s="12" t="s">
        <v>43</v>
      </c>
      <c r="AX109" s="12" t="s">
        <v>23</v>
      </c>
      <c r="AY109" s="261" t="s">
        <v>131</v>
      </c>
    </row>
    <row r="110" s="1" customFormat="1" ht="25.5" customHeight="1">
      <c r="B110" s="46"/>
      <c r="C110" s="219" t="s">
        <v>134</v>
      </c>
      <c r="D110" s="219" t="s">
        <v>135</v>
      </c>
      <c r="E110" s="220" t="s">
        <v>195</v>
      </c>
      <c r="F110" s="221" t="s">
        <v>196</v>
      </c>
      <c r="G110" s="222" t="s">
        <v>173</v>
      </c>
      <c r="H110" s="223">
        <v>182.60499999999999</v>
      </c>
      <c r="I110" s="224"/>
      <c r="J110" s="225">
        <f>ROUND(I110*H110,2)</f>
        <v>0</v>
      </c>
      <c r="K110" s="221" t="s">
        <v>139</v>
      </c>
      <c r="L110" s="72"/>
      <c r="M110" s="226" t="s">
        <v>41</v>
      </c>
      <c r="N110" s="227" t="s">
        <v>51</v>
      </c>
      <c r="O110" s="47"/>
      <c r="P110" s="228">
        <f>O110*H110</f>
        <v>0</v>
      </c>
      <c r="Q110" s="228">
        <v>0.015400000000000001</v>
      </c>
      <c r="R110" s="228">
        <f>Q110*H110</f>
        <v>2.8121169999999998</v>
      </c>
      <c r="S110" s="228">
        <v>0</v>
      </c>
      <c r="T110" s="229">
        <f>S110*H110</f>
        <v>0</v>
      </c>
      <c r="AR110" s="23" t="s">
        <v>174</v>
      </c>
      <c r="AT110" s="23" t="s">
        <v>135</v>
      </c>
      <c r="AU110" s="23" t="s">
        <v>89</v>
      </c>
      <c r="AY110" s="23" t="s">
        <v>131</v>
      </c>
      <c r="BE110" s="230">
        <f>IF(N110="základní",J110,0)</f>
        <v>0</v>
      </c>
      <c r="BF110" s="230">
        <f>IF(N110="snížená",J110,0)</f>
        <v>0</v>
      </c>
      <c r="BG110" s="230">
        <f>IF(N110="zákl. přenesená",J110,0)</f>
        <v>0</v>
      </c>
      <c r="BH110" s="230">
        <f>IF(N110="sníž. přenesená",J110,0)</f>
        <v>0</v>
      </c>
      <c r="BI110" s="230">
        <f>IF(N110="nulová",J110,0)</f>
        <v>0</v>
      </c>
      <c r="BJ110" s="23" t="s">
        <v>23</v>
      </c>
      <c r="BK110" s="230">
        <f>ROUND(I110*H110,2)</f>
        <v>0</v>
      </c>
      <c r="BL110" s="23" t="s">
        <v>174</v>
      </c>
      <c r="BM110" s="23" t="s">
        <v>197</v>
      </c>
    </row>
    <row r="111" s="1" customFormat="1">
      <c r="B111" s="46"/>
      <c r="C111" s="74"/>
      <c r="D111" s="237" t="s">
        <v>176</v>
      </c>
      <c r="E111" s="74"/>
      <c r="F111" s="238" t="s">
        <v>177</v>
      </c>
      <c r="G111" s="74"/>
      <c r="H111" s="74"/>
      <c r="I111" s="190"/>
      <c r="J111" s="74"/>
      <c r="K111" s="74"/>
      <c r="L111" s="72"/>
      <c r="M111" s="239"/>
      <c r="N111" s="47"/>
      <c r="O111" s="47"/>
      <c r="P111" s="47"/>
      <c r="Q111" s="47"/>
      <c r="R111" s="47"/>
      <c r="S111" s="47"/>
      <c r="T111" s="95"/>
      <c r="AT111" s="23" t="s">
        <v>176</v>
      </c>
      <c r="AU111" s="23" t="s">
        <v>89</v>
      </c>
    </row>
    <row r="112" s="11" customFormat="1">
      <c r="B112" s="240"/>
      <c r="C112" s="241"/>
      <c r="D112" s="237" t="s">
        <v>178</v>
      </c>
      <c r="E112" s="242" t="s">
        <v>41</v>
      </c>
      <c r="F112" s="243" t="s">
        <v>198</v>
      </c>
      <c r="G112" s="241"/>
      <c r="H112" s="244">
        <v>182.60499999999999</v>
      </c>
      <c r="I112" s="245"/>
      <c r="J112" s="241"/>
      <c r="K112" s="241"/>
      <c r="L112" s="246"/>
      <c r="M112" s="247"/>
      <c r="N112" s="248"/>
      <c r="O112" s="248"/>
      <c r="P112" s="248"/>
      <c r="Q112" s="248"/>
      <c r="R112" s="248"/>
      <c r="S112" s="248"/>
      <c r="T112" s="249"/>
      <c r="AT112" s="250" t="s">
        <v>178</v>
      </c>
      <c r="AU112" s="250" t="s">
        <v>89</v>
      </c>
      <c r="AV112" s="11" t="s">
        <v>89</v>
      </c>
      <c r="AW112" s="11" t="s">
        <v>43</v>
      </c>
      <c r="AX112" s="11" t="s">
        <v>80</v>
      </c>
      <c r="AY112" s="250" t="s">
        <v>131</v>
      </c>
    </row>
    <row r="113" s="12" customFormat="1">
      <c r="B113" s="251"/>
      <c r="C113" s="252"/>
      <c r="D113" s="237" t="s">
        <v>178</v>
      </c>
      <c r="E113" s="253" t="s">
        <v>41</v>
      </c>
      <c r="F113" s="254" t="s">
        <v>181</v>
      </c>
      <c r="G113" s="252"/>
      <c r="H113" s="255">
        <v>182.60499999999999</v>
      </c>
      <c r="I113" s="256"/>
      <c r="J113" s="252"/>
      <c r="K113" s="252"/>
      <c r="L113" s="257"/>
      <c r="M113" s="258"/>
      <c r="N113" s="259"/>
      <c r="O113" s="259"/>
      <c r="P113" s="259"/>
      <c r="Q113" s="259"/>
      <c r="R113" s="259"/>
      <c r="S113" s="259"/>
      <c r="T113" s="260"/>
      <c r="AT113" s="261" t="s">
        <v>178</v>
      </c>
      <c r="AU113" s="261" t="s">
        <v>89</v>
      </c>
      <c r="AV113" s="12" t="s">
        <v>174</v>
      </c>
      <c r="AW113" s="12" t="s">
        <v>43</v>
      </c>
      <c r="AX113" s="12" t="s">
        <v>23</v>
      </c>
      <c r="AY113" s="261" t="s">
        <v>131</v>
      </c>
    </row>
    <row r="114" s="1" customFormat="1" ht="38.25" customHeight="1">
      <c r="B114" s="46"/>
      <c r="C114" s="219" t="s">
        <v>174</v>
      </c>
      <c r="D114" s="219" t="s">
        <v>135</v>
      </c>
      <c r="E114" s="220" t="s">
        <v>199</v>
      </c>
      <c r="F114" s="221" t="s">
        <v>200</v>
      </c>
      <c r="G114" s="222" t="s">
        <v>173</v>
      </c>
      <c r="H114" s="223">
        <v>33.280000000000001</v>
      </c>
      <c r="I114" s="224"/>
      <c r="J114" s="225">
        <f>ROUND(I114*H114,2)</f>
        <v>0</v>
      </c>
      <c r="K114" s="221" t="s">
        <v>139</v>
      </c>
      <c r="L114" s="72"/>
      <c r="M114" s="226" t="s">
        <v>41</v>
      </c>
      <c r="N114" s="227" t="s">
        <v>51</v>
      </c>
      <c r="O114" s="47"/>
      <c r="P114" s="228">
        <f>O114*H114</f>
        <v>0</v>
      </c>
      <c r="Q114" s="228">
        <v>0.018380000000000001</v>
      </c>
      <c r="R114" s="228">
        <f>Q114*H114</f>
        <v>0.61168640000000007</v>
      </c>
      <c r="S114" s="228">
        <v>0</v>
      </c>
      <c r="T114" s="229">
        <f>S114*H114</f>
        <v>0</v>
      </c>
      <c r="AR114" s="23" t="s">
        <v>174</v>
      </c>
      <c r="AT114" s="23" t="s">
        <v>135</v>
      </c>
      <c r="AU114" s="23" t="s">
        <v>89</v>
      </c>
      <c r="AY114" s="23" t="s">
        <v>131</v>
      </c>
      <c r="BE114" s="230">
        <f>IF(N114="základní",J114,0)</f>
        <v>0</v>
      </c>
      <c r="BF114" s="230">
        <f>IF(N114="snížená",J114,0)</f>
        <v>0</v>
      </c>
      <c r="BG114" s="230">
        <f>IF(N114="zákl. přenesená",J114,0)</f>
        <v>0</v>
      </c>
      <c r="BH114" s="230">
        <f>IF(N114="sníž. přenesená",J114,0)</f>
        <v>0</v>
      </c>
      <c r="BI114" s="230">
        <f>IF(N114="nulová",J114,0)</f>
        <v>0</v>
      </c>
      <c r="BJ114" s="23" t="s">
        <v>23</v>
      </c>
      <c r="BK114" s="230">
        <f>ROUND(I114*H114,2)</f>
        <v>0</v>
      </c>
      <c r="BL114" s="23" t="s">
        <v>174</v>
      </c>
      <c r="BM114" s="23" t="s">
        <v>201</v>
      </c>
    </row>
    <row r="115" s="1" customFormat="1">
      <c r="B115" s="46"/>
      <c r="C115" s="74"/>
      <c r="D115" s="237" t="s">
        <v>176</v>
      </c>
      <c r="E115" s="74"/>
      <c r="F115" s="238" t="s">
        <v>177</v>
      </c>
      <c r="G115" s="74"/>
      <c r="H115" s="74"/>
      <c r="I115" s="190"/>
      <c r="J115" s="74"/>
      <c r="K115" s="74"/>
      <c r="L115" s="72"/>
      <c r="M115" s="239"/>
      <c r="N115" s="47"/>
      <c r="O115" s="47"/>
      <c r="P115" s="47"/>
      <c r="Q115" s="47"/>
      <c r="R115" s="47"/>
      <c r="S115" s="47"/>
      <c r="T115" s="95"/>
      <c r="AT115" s="23" t="s">
        <v>176</v>
      </c>
      <c r="AU115" s="23" t="s">
        <v>89</v>
      </c>
    </row>
    <row r="116" s="11" customFormat="1">
      <c r="B116" s="240"/>
      <c r="C116" s="241"/>
      <c r="D116" s="237" t="s">
        <v>178</v>
      </c>
      <c r="E116" s="242" t="s">
        <v>41</v>
      </c>
      <c r="F116" s="243" t="s">
        <v>188</v>
      </c>
      <c r="G116" s="241"/>
      <c r="H116" s="244">
        <v>33.280000000000001</v>
      </c>
      <c r="I116" s="245"/>
      <c r="J116" s="241"/>
      <c r="K116" s="241"/>
      <c r="L116" s="246"/>
      <c r="M116" s="247"/>
      <c r="N116" s="248"/>
      <c r="O116" s="248"/>
      <c r="P116" s="248"/>
      <c r="Q116" s="248"/>
      <c r="R116" s="248"/>
      <c r="S116" s="248"/>
      <c r="T116" s="249"/>
      <c r="AT116" s="250" t="s">
        <v>178</v>
      </c>
      <c r="AU116" s="250" t="s">
        <v>89</v>
      </c>
      <c r="AV116" s="11" t="s">
        <v>89</v>
      </c>
      <c r="AW116" s="11" t="s">
        <v>43</v>
      </c>
      <c r="AX116" s="11" t="s">
        <v>80</v>
      </c>
      <c r="AY116" s="250" t="s">
        <v>131</v>
      </c>
    </row>
    <row r="117" s="12" customFormat="1">
      <c r="B117" s="251"/>
      <c r="C117" s="252"/>
      <c r="D117" s="237" t="s">
        <v>178</v>
      </c>
      <c r="E117" s="253" t="s">
        <v>41</v>
      </c>
      <c r="F117" s="254" t="s">
        <v>181</v>
      </c>
      <c r="G117" s="252"/>
      <c r="H117" s="255">
        <v>33.280000000000001</v>
      </c>
      <c r="I117" s="256"/>
      <c r="J117" s="252"/>
      <c r="K117" s="252"/>
      <c r="L117" s="257"/>
      <c r="M117" s="258"/>
      <c r="N117" s="259"/>
      <c r="O117" s="259"/>
      <c r="P117" s="259"/>
      <c r="Q117" s="259"/>
      <c r="R117" s="259"/>
      <c r="S117" s="259"/>
      <c r="T117" s="260"/>
      <c r="AT117" s="261" t="s">
        <v>178</v>
      </c>
      <c r="AU117" s="261" t="s">
        <v>89</v>
      </c>
      <c r="AV117" s="12" t="s">
        <v>174</v>
      </c>
      <c r="AW117" s="12" t="s">
        <v>43</v>
      </c>
      <c r="AX117" s="12" t="s">
        <v>23</v>
      </c>
      <c r="AY117" s="261" t="s">
        <v>131</v>
      </c>
    </row>
    <row r="118" s="1" customFormat="1" ht="25.5" customHeight="1">
      <c r="B118" s="46"/>
      <c r="C118" s="219" t="s">
        <v>130</v>
      </c>
      <c r="D118" s="219" t="s">
        <v>135</v>
      </c>
      <c r="E118" s="220" t="s">
        <v>202</v>
      </c>
      <c r="F118" s="221" t="s">
        <v>203</v>
      </c>
      <c r="G118" s="222" t="s">
        <v>204</v>
      </c>
      <c r="H118" s="223">
        <v>10</v>
      </c>
      <c r="I118" s="224"/>
      <c r="J118" s="225">
        <f>ROUND(I118*H118,2)</f>
        <v>0</v>
      </c>
      <c r="K118" s="221" t="s">
        <v>41</v>
      </c>
      <c r="L118" s="72"/>
      <c r="M118" s="226" t="s">
        <v>41</v>
      </c>
      <c r="N118" s="227" t="s">
        <v>51</v>
      </c>
      <c r="O118" s="47"/>
      <c r="P118" s="228">
        <f>O118*H118</f>
        <v>0</v>
      </c>
      <c r="Q118" s="228">
        <v>0</v>
      </c>
      <c r="R118" s="228">
        <f>Q118*H118</f>
        <v>0</v>
      </c>
      <c r="S118" s="228">
        <v>0</v>
      </c>
      <c r="T118" s="229">
        <f>S118*H118</f>
        <v>0</v>
      </c>
      <c r="AR118" s="23" t="s">
        <v>174</v>
      </c>
      <c r="AT118" s="23" t="s">
        <v>135</v>
      </c>
      <c r="AU118" s="23" t="s">
        <v>89</v>
      </c>
      <c r="AY118" s="23" t="s">
        <v>131</v>
      </c>
      <c r="BE118" s="230">
        <f>IF(N118="základní",J118,0)</f>
        <v>0</v>
      </c>
      <c r="BF118" s="230">
        <f>IF(N118="snížená",J118,0)</f>
        <v>0</v>
      </c>
      <c r="BG118" s="230">
        <f>IF(N118="zákl. přenesená",J118,0)</f>
        <v>0</v>
      </c>
      <c r="BH118" s="230">
        <f>IF(N118="sníž. přenesená",J118,0)</f>
        <v>0</v>
      </c>
      <c r="BI118" s="230">
        <f>IF(N118="nulová",J118,0)</f>
        <v>0</v>
      </c>
      <c r="BJ118" s="23" t="s">
        <v>23</v>
      </c>
      <c r="BK118" s="230">
        <f>ROUND(I118*H118,2)</f>
        <v>0</v>
      </c>
      <c r="BL118" s="23" t="s">
        <v>174</v>
      </c>
      <c r="BM118" s="23" t="s">
        <v>205</v>
      </c>
    </row>
    <row r="119" s="1" customFormat="1" ht="16.5" customHeight="1">
      <c r="B119" s="46"/>
      <c r="C119" s="272" t="s">
        <v>169</v>
      </c>
      <c r="D119" s="272" t="s">
        <v>206</v>
      </c>
      <c r="E119" s="273" t="s">
        <v>207</v>
      </c>
      <c r="F119" s="274" t="s">
        <v>208</v>
      </c>
      <c r="G119" s="275" t="s">
        <v>204</v>
      </c>
      <c r="H119" s="276">
        <v>9</v>
      </c>
      <c r="I119" s="277"/>
      <c r="J119" s="278">
        <f>ROUND(I119*H119,2)</f>
        <v>0</v>
      </c>
      <c r="K119" s="274" t="s">
        <v>139</v>
      </c>
      <c r="L119" s="279"/>
      <c r="M119" s="280" t="s">
        <v>41</v>
      </c>
      <c r="N119" s="281" t="s">
        <v>51</v>
      </c>
      <c r="O119" s="47"/>
      <c r="P119" s="228">
        <f>O119*H119</f>
        <v>0</v>
      </c>
      <c r="Q119" s="228">
        <v>0.0132</v>
      </c>
      <c r="R119" s="228">
        <f>Q119*H119</f>
        <v>0.1188</v>
      </c>
      <c r="S119" s="228">
        <v>0</v>
      </c>
      <c r="T119" s="229">
        <f>S119*H119</f>
        <v>0</v>
      </c>
      <c r="AR119" s="23" t="s">
        <v>209</v>
      </c>
      <c r="AT119" s="23" t="s">
        <v>206</v>
      </c>
      <c r="AU119" s="23" t="s">
        <v>89</v>
      </c>
      <c r="AY119" s="23" t="s">
        <v>131</v>
      </c>
      <c r="BE119" s="230">
        <f>IF(N119="základní",J119,0)</f>
        <v>0</v>
      </c>
      <c r="BF119" s="230">
        <f>IF(N119="snížená",J119,0)</f>
        <v>0</v>
      </c>
      <c r="BG119" s="230">
        <f>IF(N119="zákl. přenesená",J119,0)</f>
        <v>0</v>
      </c>
      <c r="BH119" s="230">
        <f>IF(N119="sníž. přenesená",J119,0)</f>
        <v>0</v>
      </c>
      <c r="BI119" s="230">
        <f>IF(N119="nulová",J119,0)</f>
        <v>0</v>
      </c>
      <c r="BJ119" s="23" t="s">
        <v>23</v>
      </c>
      <c r="BK119" s="230">
        <f>ROUND(I119*H119,2)</f>
        <v>0</v>
      </c>
      <c r="BL119" s="23" t="s">
        <v>174</v>
      </c>
      <c r="BM119" s="23" t="s">
        <v>210</v>
      </c>
    </row>
    <row r="120" s="1" customFormat="1" ht="16.5" customHeight="1">
      <c r="B120" s="46"/>
      <c r="C120" s="272" t="s">
        <v>211</v>
      </c>
      <c r="D120" s="272" t="s">
        <v>206</v>
      </c>
      <c r="E120" s="273" t="s">
        <v>212</v>
      </c>
      <c r="F120" s="274" t="s">
        <v>213</v>
      </c>
      <c r="G120" s="275" t="s">
        <v>204</v>
      </c>
      <c r="H120" s="276">
        <v>1</v>
      </c>
      <c r="I120" s="277"/>
      <c r="J120" s="278">
        <f>ROUND(I120*H120,2)</f>
        <v>0</v>
      </c>
      <c r="K120" s="274" t="s">
        <v>139</v>
      </c>
      <c r="L120" s="279"/>
      <c r="M120" s="280" t="s">
        <v>41</v>
      </c>
      <c r="N120" s="281" t="s">
        <v>51</v>
      </c>
      <c r="O120" s="47"/>
      <c r="P120" s="228">
        <f>O120*H120</f>
        <v>0</v>
      </c>
      <c r="Q120" s="228">
        <v>0.010800000000000001</v>
      </c>
      <c r="R120" s="228">
        <f>Q120*H120</f>
        <v>0.010800000000000001</v>
      </c>
      <c r="S120" s="228">
        <v>0</v>
      </c>
      <c r="T120" s="229">
        <f>S120*H120</f>
        <v>0</v>
      </c>
      <c r="AR120" s="23" t="s">
        <v>209</v>
      </c>
      <c r="AT120" s="23" t="s">
        <v>206</v>
      </c>
      <c r="AU120" s="23" t="s">
        <v>89</v>
      </c>
      <c r="AY120" s="23" t="s">
        <v>131</v>
      </c>
      <c r="BE120" s="230">
        <f>IF(N120="základní",J120,0)</f>
        <v>0</v>
      </c>
      <c r="BF120" s="230">
        <f>IF(N120="snížená",J120,0)</f>
        <v>0</v>
      </c>
      <c r="BG120" s="230">
        <f>IF(N120="zákl. přenesená",J120,0)</f>
        <v>0</v>
      </c>
      <c r="BH120" s="230">
        <f>IF(N120="sníž. přenesená",J120,0)</f>
        <v>0</v>
      </c>
      <c r="BI120" s="230">
        <f>IF(N120="nulová",J120,0)</f>
        <v>0</v>
      </c>
      <c r="BJ120" s="23" t="s">
        <v>23</v>
      </c>
      <c r="BK120" s="230">
        <f>ROUND(I120*H120,2)</f>
        <v>0</v>
      </c>
      <c r="BL120" s="23" t="s">
        <v>174</v>
      </c>
      <c r="BM120" s="23" t="s">
        <v>214</v>
      </c>
    </row>
    <row r="121" s="10" customFormat="1" ht="29.88" customHeight="1">
      <c r="B121" s="203"/>
      <c r="C121" s="204"/>
      <c r="D121" s="205" t="s">
        <v>79</v>
      </c>
      <c r="E121" s="217" t="s">
        <v>215</v>
      </c>
      <c r="F121" s="217" t="s">
        <v>216</v>
      </c>
      <c r="G121" s="204"/>
      <c r="H121" s="204"/>
      <c r="I121" s="207"/>
      <c r="J121" s="218">
        <f>BK121</f>
        <v>0</v>
      </c>
      <c r="K121" s="204"/>
      <c r="L121" s="209"/>
      <c r="M121" s="210"/>
      <c r="N121" s="211"/>
      <c r="O121" s="211"/>
      <c r="P121" s="212">
        <f>SUM(P122:P143)</f>
        <v>0</v>
      </c>
      <c r="Q121" s="211"/>
      <c r="R121" s="212">
        <f>SUM(R122:R143)</f>
        <v>0.0011311000000000001</v>
      </c>
      <c r="S121" s="211"/>
      <c r="T121" s="213">
        <f>SUM(T122:T143)</f>
        <v>2.7537200000000004</v>
      </c>
      <c r="AR121" s="214" t="s">
        <v>23</v>
      </c>
      <c r="AT121" s="215" t="s">
        <v>79</v>
      </c>
      <c r="AU121" s="215" t="s">
        <v>23</v>
      </c>
      <c r="AY121" s="214" t="s">
        <v>131</v>
      </c>
      <c r="BK121" s="216">
        <f>SUM(BK122:BK143)</f>
        <v>0</v>
      </c>
    </row>
    <row r="122" s="1" customFormat="1" ht="25.5" customHeight="1">
      <c r="B122" s="46"/>
      <c r="C122" s="219" t="s">
        <v>209</v>
      </c>
      <c r="D122" s="219" t="s">
        <v>135</v>
      </c>
      <c r="E122" s="220" t="s">
        <v>217</v>
      </c>
      <c r="F122" s="221" t="s">
        <v>218</v>
      </c>
      <c r="G122" s="222" t="s">
        <v>173</v>
      </c>
      <c r="H122" s="223">
        <v>113.11</v>
      </c>
      <c r="I122" s="224"/>
      <c r="J122" s="225">
        <f>ROUND(I122*H122,2)</f>
        <v>0</v>
      </c>
      <c r="K122" s="221" t="s">
        <v>219</v>
      </c>
      <c r="L122" s="72"/>
      <c r="M122" s="226" t="s">
        <v>41</v>
      </c>
      <c r="N122" s="227" t="s">
        <v>51</v>
      </c>
      <c r="O122" s="47"/>
      <c r="P122" s="228">
        <f>O122*H122</f>
        <v>0</v>
      </c>
      <c r="Q122" s="228">
        <v>0</v>
      </c>
      <c r="R122" s="228">
        <f>Q122*H122</f>
        <v>0</v>
      </c>
      <c r="S122" s="228">
        <v>0</v>
      </c>
      <c r="T122" s="229">
        <f>S122*H122</f>
        <v>0</v>
      </c>
      <c r="AR122" s="23" t="s">
        <v>174</v>
      </c>
      <c r="AT122" s="23" t="s">
        <v>135</v>
      </c>
      <c r="AU122" s="23" t="s">
        <v>89</v>
      </c>
      <c r="AY122" s="23" t="s">
        <v>131</v>
      </c>
      <c r="BE122" s="230">
        <f>IF(N122="základní",J122,0)</f>
        <v>0</v>
      </c>
      <c r="BF122" s="230">
        <f>IF(N122="snížená",J122,0)</f>
        <v>0</v>
      </c>
      <c r="BG122" s="230">
        <f>IF(N122="zákl. přenesená",J122,0)</f>
        <v>0</v>
      </c>
      <c r="BH122" s="230">
        <f>IF(N122="sníž. přenesená",J122,0)</f>
        <v>0</v>
      </c>
      <c r="BI122" s="230">
        <f>IF(N122="nulová",J122,0)</f>
        <v>0</v>
      </c>
      <c r="BJ122" s="23" t="s">
        <v>23</v>
      </c>
      <c r="BK122" s="230">
        <f>ROUND(I122*H122,2)</f>
        <v>0</v>
      </c>
      <c r="BL122" s="23" t="s">
        <v>174</v>
      </c>
      <c r="BM122" s="23" t="s">
        <v>220</v>
      </c>
    </row>
    <row r="123" s="1" customFormat="1">
      <c r="B123" s="46"/>
      <c r="C123" s="74"/>
      <c r="D123" s="237" t="s">
        <v>176</v>
      </c>
      <c r="E123" s="74"/>
      <c r="F123" s="238" t="s">
        <v>221</v>
      </c>
      <c r="G123" s="74"/>
      <c r="H123" s="74"/>
      <c r="I123" s="190"/>
      <c r="J123" s="74"/>
      <c r="K123" s="74"/>
      <c r="L123" s="72"/>
      <c r="M123" s="239"/>
      <c r="N123" s="47"/>
      <c r="O123" s="47"/>
      <c r="P123" s="47"/>
      <c r="Q123" s="47"/>
      <c r="R123" s="47"/>
      <c r="S123" s="47"/>
      <c r="T123" s="95"/>
      <c r="AT123" s="23" t="s">
        <v>176</v>
      </c>
      <c r="AU123" s="23" t="s">
        <v>89</v>
      </c>
    </row>
    <row r="124" s="1" customFormat="1" ht="25.5" customHeight="1">
      <c r="B124" s="46"/>
      <c r="C124" s="219" t="s">
        <v>215</v>
      </c>
      <c r="D124" s="219" t="s">
        <v>135</v>
      </c>
      <c r="E124" s="220" t="s">
        <v>222</v>
      </c>
      <c r="F124" s="221" t="s">
        <v>223</v>
      </c>
      <c r="G124" s="222" t="s">
        <v>173</v>
      </c>
      <c r="H124" s="223">
        <v>113.11</v>
      </c>
      <c r="I124" s="224"/>
      <c r="J124" s="225">
        <f>ROUND(I124*H124,2)</f>
        <v>0</v>
      </c>
      <c r="K124" s="221" t="s">
        <v>139</v>
      </c>
      <c r="L124" s="72"/>
      <c r="M124" s="226" t="s">
        <v>41</v>
      </c>
      <c r="N124" s="227" t="s">
        <v>51</v>
      </c>
      <c r="O124" s="47"/>
      <c r="P124" s="228">
        <f>O124*H124</f>
        <v>0</v>
      </c>
      <c r="Q124" s="228">
        <v>1.0000000000000001E-05</v>
      </c>
      <c r="R124" s="228">
        <f>Q124*H124</f>
        <v>0.0011311000000000001</v>
      </c>
      <c r="S124" s="228">
        <v>0</v>
      </c>
      <c r="T124" s="229">
        <f>S124*H124</f>
        <v>0</v>
      </c>
      <c r="AR124" s="23" t="s">
        <v>174</v>
      </c>
      <c r="AT124" s="23" t="s">
        <v>135</v>
      </c>
      <c r="AU124" s="23" t="s">
        <v>89</v>
      </c>
      <c r="AY124" s="23" t="s">
        <v>131</v>
      </c>
      <c r="BE124" s="230">
        <f>IF(N124="základní",J124,0)</f>
        <v>0</v>
      </c>
      <c r="BF124" s="230">
        <f>IF(N124="snížená",J124,0)</f>
        <v>0</v>
      </c>
      <c r="BG124" s="230">
        <f>IF(N124="zákl. přenesená",J124,0)</f>
        <v>0</v>
      </c>
      <c r="BH124" s="230">
        <f>IF(N124="sníž. přenesená",J124,0)</f>
        <v>0</v>
      </c>
      <c r="BI124" s="230">
        <f>IF(N124="nulová",J124,0)</f>
        <v>0</v>
      </c>
      <c r="BJ124" s="23" t="s">
        <v>23</v>
      </c>
      <c r="BK124" s="230">
        <f>ROUND(I124*H124,2)</f>
        <v>0</v>
      </c>
      <c r="BL124" s="23" t="s">
        <v>174</v>
      </c>
      <c r="BM124" s="23" t="s">
        <v>224</v>
      </c>
    </row>
    <row r="125" s="1" customFormat="1">
      <c r="B125" s="46"/>
      <c r="C125" s="74"/>
      <c r="D125" s="237" t="s">
        <v>176</v>
      </c>
      <c r="E125" s="74"/>
      <c r="F125" s="238" t="s">
        <v>221</v>
      </c>
      <c r="G125" s="74"/>
      <c r="H125" s="74"/>
      <c r="I125" s="190"/>
      <c r="J125" s="74"/>
      <c r="K125" s="74"/>
      <c r="L125" s="72"/>
      <c r="M125" s="239"/>
      <c r="N125" s="47"/>
      <c r="O125" s="47"/>
      <c r="P125" s="47"/>
      <c r="Q125" s="47"/>
      <c r="R125" s="47"/>
      <c r="S125" s="47"/>
      <c r="T125" s="95"/>
      <c r="AT125" s="23" t="s">
        <v>176</v>
      </c>
      <c r="AU125" s="23" t="s">
        <v>89</v>
      </c>
    </row>
    <row r="126" s="1" customFormat="1" ht="16.5" customHeight="1">
      <c r="B126" s="46"/>
      <c r="C126" s="219" t="s">
        <v>225</v>
      </c>
      <c r="D126" s="219" t="s">
        <v>135</v>
      </c>
      <c r="E126" s="220" t="s">
        <v>226</v>
      </c>
      <c r="F126" s="221" t="s">
        <v>227</v>
      </c>
      <c r="G126" s="222" t="s">
        <v>173</v>
      </c>
      <c r="H126" s="223">
        <v>43.942999999999998</v>
      </c>
      <c r="I126" s="224"/>
      <c r="J126" s="225">
        <f>ROUND(I126*H126,2)</f>
        <v>0</v>
      </c>
      <c r="K126" s="221" t="s">
        <v>139</v>
      </c>
      <c r="L126" s="72"/>
      <c r="M126" s="226" t="s">
        <v>41</v>
      </c>
      <c r="N126" s="227" t="s">
        <v>51</v>
      </c>
      <c r="O126" s="47"/>
      <c r="P126" s="228">
        <f>O126*H126</f>
        <v>0</v>
      </c>
      <c r="Q126" s="228">
        <v>0</v>
      </c>
      <c r="R126" s="228">
        <f>Q126*H126</f>
        <v>0</v>
      </c>
      <c r="S126" s="228">
        <v>0</v>
      </c>
      <c r="T126" s="229">
        <f>S126*H126</f>
        <v>0</v>
      </c>
      <c r="AR126" s="23" t="s">
        <v>174</v>
      </c>
      <c r="AT126" s="23" t="s">
        <v>135</v>
      </c>
      <c r="AU126" s="23" t="s">
        <v>89</v>
      </c>
      <c r="AY126" s="23" t="s">
        <v>131</v>
      </c>
      <c r="BE126" s="230">
        <f>IF(N126="základní",J126,0)</f>
        <v>0</v>
      </c>
      <c r="BF126" s="230">
        <f>IF(N126="snížená",J126,0)</f>
        <v>0</v>
      </c>
      <c r="BG126" s="230">
        <f>IF(N126="zákl. přenesená",J126,0)</f>
        <v>0</v>
      </c>
      <c r="BH126" s="230">
        <f>IF(N126="sníž. přenesená",J126,0)</f>
        <v>0</v>
      </c>
      <c r="BI126" s="230">
        <f>IF(N126="nulová",J126,0)</f>
        <v>0</v>
      </c>
      <c r="BJ126" s="23" t="s">
        <v>23</v>
      </c>
      <c r="BK126" s="230">
        <f>ROUND(I126*H126,2)</f>
        <v>0</v>
      </c>
      <c r="BL126" s="23" t="s">
        <v>174</v>
      </c>
      <c r="BM126" s="23" t="s">
        <v>228</v>
      </c>
    </row>
    <row r="127" s="1" customFormat="1">
      <c r="B127" s="46"/>
      <c r="C127" s="74"/>
      <c r="D127" s="237" t="s">
        <v>176</v>
      </c>
      <c r="E127" s="74"/>
      <c r="F127" s="238" t="s">
        <v>229</v>
      </c>
      <c r="G127" s="74"/>
      <c r="H127" s="74"/>
      <c r="I127" s="190"/>
      <c r="J127" s="74"/>
      <c r="K127" s="74"/>
      <c r="L127" s="72"/>
      <c r="M127" s="239"/>
      <c r="N127" s="47"/>
      <c r="O127" s="47"/>
      <c r="P127" s="47"/>
      <c r="Q127" s="47"/>
      <c r="R127" s="47"/>
      <c r="S127" s="47"/>
      <c r="T127" s="95"/>
      <c r="AT127" s="23" t="s">
        <v>176</v>
      </c>
      <c r="AU127" s="23" t="s">
        <v>89</v>
      </c>
    </row>
    <row r="128" s="13" customFormat="1">
      <c r="B128" s="262"/>
      <c r="C128" s="263"/>
      <c r="D128" s="237" t="s">
        <v>178</v>
      </c>
      <c r="E128" s="264" t="s">
        <v>41</v>
      </c>
      <c r="F128" s="265" t="s">
        <v>230</v>
      </c>
      <c r="G128" s="263"/>
      <c r="H128" s="264" t="s">
        <v>41</v>
      </c>
      <c r="I128" s="266"/>
      <c r="J128" s="263"/>
      <c r="K128" s="263"/>
      <c r="L128" s="267"/>
      <c r="M128" s="268"/>
      <c r="N128" s="269"/>
      <c r="O128" s="269"/>
      <c r="P128" s="269"/>
      <c r="Q128" s="269"/>
      <c r="R128" s="269"/>
      <c r="S128" s="269"/>
      <c r="T128" s="270"/>
      <c r="AT128" s="271" t="s">
        <v>178</v>
      </c>
      <c r="AU128" s="271" t="s">
        <v>89</v>
      </c>
      <c r="AV128" s="13" t="s">
        <v>23</v>
      </c>
      <c r="AW128" s="13" t="s">
        <v>43</v>
      </c>
      <c r="AX128" s="13" t="s">
        <v>80</v>
      </c>
      <c r="AY128" s="271" t="s">
        <v>131</v>
      </c>
    </row>
    <row r="129" s="11" customFormat="1">
      <c r="B129" s="240"/>
      <c r="C129" s="241"/>
      <c r="D129" s="237" t="s">
        <v>178</v>
      </c>
      <c r="E129" s="242" t="s">
        <v>41</v>
      </c>
      <c r="F129" s="243" t="s">
        <v>179</v>
      </c>
      <c r="G129" s="241"/>
      <c r="H129" s="244">
        <v>31.59</v>
      </c>
      <c r="I129" s="245"/>
      <c r="J129" s="241"/>
      <c r="K129" s="241"/>
      <c r="L129" s="246"/>
      <c r="M129" s="247"/>
      <c r="N129" s="248"/>
      <c r="O129" s="248"/>
      <c r="P129" s="248"/>
      <c r="Q129" s="248"/>
      <c r="R129" s="248"/>
      <c r="S129" s="248"/>
      <c r="T129" s="249"/>
      <c r="AT129" s="250" t="s">
        <v>178</v>
      </c>
      <c r="AU129" s="250" t="s">
        <v>89</v>
      </c>
      <c r="AV129" s="11" t="s">
        <v>89</v>
      </c>
      <c r="AW129" s="11" t="s">
        <v>43</v>
      </c>
      <c r="AX129" s="11" t="s">
        <v>80</v>
      </c>
      <c r="AY129" s="250" t="s">
        <v>131</v>
      </c>
    </row>
    <row r="130" s="13" customFormat="1">
      <c r="B130" s="262"/>
      <c r="C130" s="263"/>
      <c r="D130" s="237" t="s">
        <v>178</v>
      </c>
      <c r="E130" s="264" t="s">
        <v>41</v>
      </c>
      <c r="F130" s="265" t="s">
        <v>231</v>
      </c>
      <c r="G130" s="263"/>
      <c r="H130" s="264" t="s">
        <v>41</v>
      </c>
      <c r="I130" s="266"/>
      <c r="J130" s="263"/>
      <c r="K130" s="263"/>
      <c r="L130" s="267"/>
      <c r="M130" s="268"/>
      <c r="N130" s="269"/>
      <c r="O130" s="269"/>
      <c r="P130" s="269"/>
      <c r="Q130" s="269"/>
      <c r="R130" s="269"/>
      <c r="S130" s="269"/>
      <c r="T130" s="270"/>
      <c r="AT130" s="271" t="s">
        <v>178</v>
      </c>
      <c r="AU130" s="271" t="s">
        <v>89</v>
      </c>
      <c r="AV130" s="13" t="s">
        <v>23</v>
      </c>
      <c r="AW130" s="13" t="s">
        <v>43</v>
      </c>
      <c r="AX130" s="13" t="s">
        <v>80</v>
      </c>
      <c r="AY130" s="271" t="s">
        <v>131</v>
      </c>
    </row>
    <row r="131" s="11" customFormat="1">
      <c r="B131" s="240"/>
      <c r="C131" s="241"/>
      <c r="D131" s="237" t="s">
        <v>178</v>
      </c>
      <c r="E131" s="242" t="s">
        <v>41</v>
      </c>
      <c r="F131" s="243" t="s">
        <v>180</v>
      </c>
      <c r="G131" s="241"/>
      <c r="H131" s="244">
        <v>12.353</v>
      </c>
      <c r="I131" s="245"/>
      <c r="J131" s="241"/>
      <c r="K131" s="241"/>
      <c r="L131" s="246"/>
      <c r="M131" s="247"/>
      <c r="N131" s="248"/>
      <c r="O131" s="248"/>
      <c r="P131" s="248"/>
      <c r="Q131" s="248"/>
      <c r="R131" s="248"/>
      <c r="S131" s="248"/>
      <c r="T131" s="249"/>
      <c r="AT131" s="250" t="s">
        <v>178</v>
      </c>
      <c r="AU131" s="250" t="s">
        <v>89</v>
      </c>
      <c r="AV131" s="11" t="s">
        <v>89</v>
      </c>
      <c r="AW131" s="11" t="s">
        <v>43</v>
      </c>
      <c r="AX131" s="11" t="s">
        <v>80</v>
      </c>
      <c r="AY131" s="250" t="s">
        <v>131</v>
      </c>
    </row>
    <row r="132" s="12" customFormat="1">
      <c r="B132" s="251"/>
      <c r="C132" s="252"/>
      <c r="D132" s="237" t="s">
        <v>178</v>
      </c>
      <c r="E132" s="253" t="s">
        <v>41</v>
      </c>
      <c r="F132" s="254" t="s">
        <v>181</v>
      </c>
      <c r="G132" s="252"/>
      <c r="H132" s="255">
        <v>43.942999999999998</v>
      </c>
      <c r="I132" s="256"/>
      <c r="J132" s="252"/>
      <c r="K132" s="252"/>
      <c r="L132" s="257"/>
      <c r="M132" s="258"/>
      <c r="N132" s="259"/>
      <c r="O132" s="259"/>
      <c r="P132" s="259"/>
      <c r="Q132" s="259"/>
      <c r="R132" s="259"/>
      <c r="S132" s="259"/>
      <c r="T132" s="260"/>
      <c r="AT132" s="261" t="s">
        <v>178</v>
      </c>
      <c r="AU132" s="261" t="s">
        <v>89</v>
      </c>
      <c r="AV132" s="12" t="s">
        <v>174</v>
      </c>
      <c r="AW132" s="12" t="s">
        <v>43</v>
      </c>
      <c r="AX132" s="12" t="s">
        <v>23</v>
      </c>
      <c r="AY132" s="261" t="s">
        <v>131</v>
      </c>
    </row>
    <row r="133" s="1" customFormat="1" ht="25.5" customHeight="1">
      <c r="B133" s="46"/>
      <c r="C133" s="219" t="s">
        <v>232</v>
      </c>
      <c r="D133" s="219" t="s">
        <v>135</v>
      </c>
      <c r="E133" s="220" t="s">
        <v>233</v>
      </c>
      <c r="F133" s="221" t="s">
        <v>234</v>
      </c>
      <c r="G133" s="222" t="s">
        <v>173</v>
      </c>
      <c r="H133" s="223">
        <v>87.885999999999996</v>
      </c>
      <c r="I133" s="224"/>
      <c r="J133" s="225">
        <f>ROUND(I133*H133,2)</f>
        <v>0</v>
      </c>
      <c r="K133" s="221" t="s">
        <v>139</v>
      </c>
      <c r="L133" s="72"/>
      <c r="M133" s="226" t="s">
        <v>41</v>
      </c>
      <c r="N133" s="227" t="s">
        <v>51</v>
      </c>
      <c r="O133" s="47"/>
      <c r="P133" s="228">
        <f>O133*H133</f>
        <v>0</v>
      </c>
      <c r="Q133" s="228">
        <v>0</v>
      </c>
      <c r="R133" s="228">
        <f>Q133*H133</f>
        <v>0</v>
      </c>
      <c r="S133" s="228">
        <v>0</v>
      </c>
      <c r="T133" s="229">
        <f>S133*H133</f>
        <v>0</v>
      </c>
      <c r="AR133" s="23" t="s">
        <v>174</v>
      </c>
      <c r="AT133" s="23" t="s">
        <v>135</v>
      </c>
      <c r="AU133" s="23" t="s">
        <v>89</v>
      </c>
      <c r="AY133" s="23" t="s">
        <v>131</v>
      </c>
      <c r="BE133" s="230">
        <f>IF(N133="základní",J133,0)</f>
        <v>0</v>
      </c>
      <c r="BF133" s="230">
        <f>IF(N133="snížená",J133,0)</f>
        <v>0</v>
      </c>
      <c r="BG133" s="230">
        <f>IF(N133="zákl. přenesená",J133,0)</f>
        <v>0</v>
      </c>
      <c r="BH133" s="230">
        <f>IF(N133="sníž. přenesená",J133,0)</f>
        <v>0</v>
      </c>
      <c r="BI133" s="230">
        <f>IF(N133="nulová",J133,0)</f>
        <v>0</v>
      </c>
      <c r="BJ133" s="23" t="s">
        <v>23</v>
      </c>
      <c r="BK133" s="230">
        <f>ROUND(I133*H133,2)</f>
        <v>0</v>
      </c>
      <c r="BL133" s="23" t="s">
        <v>174</v>
      </c>
      <c r="BM133" s="23" t="s">
        <v>235</v>
      </c>
    </row>
    <row r="134" s="1" customFormat="1">
      <c r="B134" s="46"/>
      <c r="C134" s="74"/>
      <c r="D134" s="237" t="s">
        <v>176</v>
      </c>
      <c r="E134" s="74"/>
      <c r="F134" s="238" t="s">
        <v>229</v>
      </c>
      <c r="G134" s="74"/>
      <c r="H134" s="74"/>
      <c r="I134" s="190"/>
      <c r="J134" s="74"/>
      <c r="K134" s="74"/>
      <c r="L134" s="72"/>
      <c r="M134" s="239"/>
      <c r="N134" s="47"/>
      <c r="O134" s="47"/>
      <c r="P134" s="47"/>
      <c r="Q134" s="47"/>
      <c r="R134" s="47"/>
      <c r="S134" s="47"/>
      <c r="T134" s="95"/>
      <c r="AT134" s="23" t="s">
        <v>176</v>
      </c>
      <c r="AU134" s="23" t="s">
        <v>89</v>
      </c>
    </row>
    <row r="135" s="11" customFormat="1">
      <c r="B135" s="240"/>
      <c r="C135" s="241"/>
      <c r="D135" s="237" t="s">
        <v>178</v>
      </c>
      <c r="E135" s="242" t="s">
        <v>41</v>
      </c>
      <c r="F135" s="243" t="s">
        <v>236</v>
      </c>
      <c r="G135" s="241"/>
      <c r="H135" s="244">
        <v>87.885999999999996</v>
      </c>
      <c r="I135" s="245"/>
      <c r="J135" s="241"/>
      <c r="K135" s="241"/>
      <c r="L135" s="246"/>
      <c r="M135" s="247"/>
      <c r="N135" s="248"/>
      <c r="O135" s="248"/>
      <c r="P135" s="248"/>
      <c r="Q135" s="248"/>
      <c r="R135" s="248"/>
      <c r="S135" s="248"/>
      <c r="T135" s="249"/>
      <c r="AT135" s="250" t="s">
        <v>178</v>
      </c>
      <c r="AU135" s="250" t="s">
        <v>89</v>
      </c>
      <c r="AV135" s="11" t="s">
        <v>89</v>
      </c>
      <c r="AW135" s="11" t="s">
        <v>43</v>
      </c>
      <c r="AX135" s="11" t="s">
        <v>23</v>
      </c>
      <c r="AY135" s="250" t="s">
        <v>131</v>
      </c>
    </row>
    <row r="136" s="1" customFormat="1" ht="25.5" customHeight="1">
      <c r="B136" s="46"/>
      <c r="C136" s="219" t="s">
        <v>237</v>
      </c>
      <c r="D136" s="219" t="s">
        <v>135</v>
      </c>
      <c r="E136" s="220" t="s">
        <v>238</v>
      </c>
      <c r="F136" s="221" t="s">
        <v>239</v>
      </c>
      <c r="G136" s="222" t="s">
        <v>173</v>
      </c>
      <c r="H136" s="223">
        <v>44.456000000000003</v>
      </c>
      <c r="I136" s="224"/>
      <c r="J136" s="225">
        <f>ROUND(I136*H136,2)</f>
        <v>0</v>
      </c>
      <c r="K136" s="221" t="s">
        <v>139</v>
      </c>
      <c r="L136" s="72"/>
      <c r="M136" s="226" t="s">
        <v>41</v>
      </c>
      <c r="N136" s="227" t="s">
        <v>51</v>
      </c>
      <c r="O136" s="47"/>
      <c r="P136" s="228">
        <f>O136*H136</f>
        <v>0</v>
      </c>
      <c r="Q136" s="228">
        <v>0</v>
      </c>
      <c r="R136" s="228">
        <f>Q136*H136</f>
        <v>0</v>
      </c>
      <c r="S136" s="228">
        <v>0.035000000000000003</v>
      </c>
      <c r="T136" s="229">
        <f>S136*H136</f>
        <v>1.5559600000000002</v>
      </c>
      <c r="AR136" s="23" t="s">
        <v>174</v>
      </c>
      <c r="AT136" s="23" t="s">
        <v>135</v>
      </c>
      <c r="AU136" s="23" t="s">
        <v>89</v>
      </c>
      <c r="AY136" s="23" t="s">
        <v>131</v>
      </c>
      <c r="BE136" s="230">
        <f>IF(N136="základní",J136,0)</f>
        <v>0</v>
      </c>
      <c r="BF136" s="230">
        <f>IF(N136="snížená",J136,0)</f>
        <v>0</v>
      </c>
      <c r="BG136" s="230">
        <f>IF(N136="zákl. přenesená",J136,0)</f>
        <v>0</v>
      </c>
      <c r="BH136" s="230">
        <f>IF(N136="sníž. přenesená",J136,0)</f>
        <v>0</v>
      </c>
      <c r="BI136" s="230">
        <f>IF(N136="nulová",J136,0)</f>
        <v>0</v>
      </c>
      <c r="BJ136" s="23" t="s">
        <v>23</v>
      </c>
      <c r="BK136" s="230">
        <f>ROUND(I136*H136,2)</f>
        <v>0</v>
      </c>
      <c r="BL136" s="23" t="s">
        <v>174</v>
      </c>
      <c r="BM136" s="23" t="s">
        <v>240</v>
      </c>
    </row>
    <row r="137" s="1" customFormat="1">
      <c r="B137" s="46"/>
      <c r="C137" s="74"/>
      <c r="D137" s="237" t="s">
        <v>176</v>
      </c>
      <c r="E137" s="74"/>
      <c r="F137" s="238" t="s">
        <v>241</v>
      </c>
      <c r="G137" s="74"/>
      <c r="H137" s="74"/>
      <c r="I137" s="190"/>
      <c r="J137" s="74"/>
      <c r="K137" s="74"/>
      <c r="L137" s="72"/>
      <c r="M137" s="239"/>
      <c r="N137" s="47"/>
      <c r="O137" s="47"/>
      <c r="P137" s="47"/>
      <c r="Q137" s="47"/>
      <c r="R137" s="47"/>
      <c r="S137" s="47"/>
      <c r="T137" s="95"/>
      <c r="AT137" s="23" t="s">
        <v>176</v>
      </c>
      <c r="AU137" s="23" t="s">
        <v>89</v>
      </c>
    </row>
    <row r="138" s="11" customFormat="1">
      <c r="B138" s="240"/>
      <c r="C138" s="241"/>
      <c r="D138" s="237" t="s">
        <v>178</v>
      </c>
      <c r="E138" s="242" t="s">
        <v>41</v>
      </c>
      <c r="F138" s="243" t="s">
        <v>242</v>
      </c>
      <c r="G138" s="241"/>
      <c r="H138" s="244">
        <v>20.081</v>
      </c>
      <c r="I138" s="245"/>
      <c r="J138" s="241"/>
      <c r="K138" s="241"/>
      <c r="L138" s="246"/>
      <c r="M138" s="247"/>
      <c r="N138" s="248"/>
      <c r="O138" s="248"/>
      <c r="P138" s="248"/>
      <c r="Q138" s="248"/>
      <c r="R138" s="248"/>
      <c r="S138" s="248"/>
      <c r="T138" s="249"/>
      <c r="AT138" s="250" t="s">
        <v>178</v>
      </c>
      <c r="AU138" s="250" t="s">
        <v>89</v>
      </c>
      <c r="AV138" s="11" t="s">
        <v>89</v>
      </c>
      <c r="AW138" s="11" t="s">
        <v>43</v>
      </c>
      <c r="AX138" s="11" t="s">
        <v>80</v>
      </c>
      <c r="AY138" s="250" t="s">
        <v>131</v>
      </c>
    </row>
    <row r="139" s="11" customFormat="1">
      <c r="B139" s="240"/>
      <c r="C139" s="241"/>
      <c r="D139" s="237" t="s">
        <v>178</v>
      </c>
      <c r="E139" s="242" t="s">
        <v>41</v>
      </c>
      <c r="F139" s="243" t="s">
        <v>243</v>
      </c>
      <c r="G139" s="241"/>
      <c r="H139" s="244">
        <v>12.675000000000001</v>
      </c>
      <c r="I139" s="245"/>
      <c r="J139" s="241"/>
      <c r="K139" s="241"/>
      <c r="L139" s="246"/>
      <c r="M139" s="247"/>
      <c r="N139" s="248"/>
      <c r="O139" s="248"/>
      <c r="P139" s="248"/>
      <c r="Q139" s="248"/>
      <c r="R139" s="248"/>
      <c r="S139" s="248"/>
      <c r="T139" s="249"/>
      <c r="AT139" s="250" t="s">
        <v>178</v>
      </c>
      <c r="AU139" s="250" t="s">
        <v>89</v>
      </c>
      <c r="AV139" s="11" t="s">
        <v>89</v>
      </c>
      <c r="AW139" s="11" t="s">
        <v>43</v>
      </c>
      <c r="AX139" s="11" t="s">
        <v>80</v>
      </c>
      <c r="AY139" s="250" t="s">
        <v>131</v>
      </c>
    </row>
    <row r="140" s="11" customFormat="1">
      <c r="B140" s="240"/>
      <c r="C140" s="241"/>
      <c r="D140" s="237" t="s">
        <v>178</v>
      </c>
      <c r="E140" s="242" t="s">
        <v>41</v>
      </c>
      <c r="F140" s="243" t="s">
        <v>244</v>
      </c>
      <c r="G140" s="241"/>
      <c r="H140" s="244">
        <v>11.699999999999999</v>
      </c>
      <c r="I140" s="245"/>
      <c r="J140" s="241"/>
      <c r="K140" s="241"/>
      <c r="L140" s="246"/>
      <c r="M140" s="247"/>
      <c r="N140" s="248"/>
      <c r="O140" s="248"/>
      <c r="P140" s="248"/>
      <c r="Q140" s="248"/>
      <c r="R140" s="248"/>
      <c r="S140" s="248"/>
      <c r="T140" s="249"/>
      <c r="AT140" s="250" t="s">
        <v>178</v>
      </c>
      <c r="AU140" s="250" t="s">
        <v>89</v>
      </c>
      <c r="AV140" s="11" t="s">
        <v>89</v>
      </c>
      <c r="AW140" s="11" t="s">
        <v>43</v>
      </c>
      <c r="AX140" s="11" t="s">
        <v>80</v>
      </c>
      <c r="AY140" s="250" t="s">
        <v>131</v>
      </c>
    </row>
    <row r="141" s="12" customFormat="1">
      <c r="B141" s="251"/>
      <c r="C141" s="252"/>
      <c r="D141" s="237" t="s">
        <v>178</v>
      </c>
      <c r="E141" s="253" t="s">
        <v>41</v>
      </c>
      <c r="F141" s="254" t="s">
        <v>181</v>
      </c>
      <c r="G141" s="252"/>
      <c r="H141" s="255">
        <v>44.456000000000003</v>
      </c>
      <c r="I141" s="256"/>
      <c r="J141" s="252"/>
      <c r="K141" s="252"/>
      <c r="L141" s="257"/>
      <c r="M141" s="258"/>
      <c r="N141" s="259"/>
      <c r="O141" s="259"/>
      <c r="P141" s="259"/>
      <c r="Q141" s="259"/>
      <c r="R141" s="259"/>
      <c r="S141" s="259"/>
      <c r="T141" s="260"/>
      <c r="AT141" s="261" t="s">
        <v>178</v>
      </c>
      <c r="AU141" s="261" t="s">
        <v>89</v>
      </c>
      <c r="AV141" s="12" t="s">
        <v>174</v>
      </c>
      <c r="AW141" s="12" t="s">
        <v>43</v>
      </c>
      <c r="AX141" s="12" t="s">
        <v>23</v>
      </c>
      <c r="AY141" s="261" t="s">
        <v>131</v>
      </c>
    </row>
    <row r="142" s="1" customFormat="1" ht="25.5" customHeight="1">
      <c r="B142" s="46"/>
      <c r="C142" s="219" t="s">
        <v>245</v>
      </c>
      <c r="D142" s="219" t="s">
        <v>135</v>
      </c>
      <c r="E142" s="220" t="s">
        <v>246</v>
      </c>
      <c r="F142" s="221" t="s">
        <v>247</v>
      </c>
      <c r="G142" s="222" t="s">
        <v>173</v>
      </c>
      <c r="H142" s="223">
        <v>15.76</v>
      </c>
      <c r="I142" s="224"/>
      <c r="J142" s="225">
        <f>ROUND(I142*H142,2)</f>
        <v>0</v>
      </c>
      <c r="K142" s="221" t="s">
        <v>139</v>
      </c>
      <c r="L142" s="72"/>
      <c r="M142" s="226" t="s">
        <v>41</v>
      </c>
      <c r="N142" s="227" t="s">
        <v>51</v>
      </c>
      <c r="O142" s="47"/>
      <c r="P142" s="228">
        <f>O142*H142</f>
        <v>0</v>
      </c>
      <c r="Q142" s="228">
        <v>0</v>
      </c>
      <c r="R142" s="228">
        <f>Q142*H142</f>
        <v>0</v>
      </c>
      <c r="S142" s="228">
        <v>0.075999999999999998</v>
      </c>
      <c r="T142" s="229">
        <f>S142*H142</f>
        <v>1.1977599999999999</v>
      </c>
      <c r="AR142" s="23" t="s">
        <v>174</v>
      </c>
      <c r="AT142" s="23" t="s">
        <v>135</v>
      </c>
      <c r="AU142" s="23" t="s">
        <v>89</v>
      </c>
      <c r="AY142" s="23" t="s">
        <v>131</v>
      </c>
      <c r="BE142" s="230">
        <f>IF(N142="základní",J142,0)</f>
        <v>0</v>
      </c>
      <c r="BF142" s="230">
        <f>IF(N142="snížená",J142,0)</f>
        <v>0</v>
      </c>
      <c r="BG142" s="230">
        <f>IF(N142="zákl. přenesená",J142,0)</f>
        <v>0</v>
      </c>
      <c r="BH142" s="230">
        <f>IF(N142="sníž. přenesená",J142,0)</f>
        <v>0</v>
      </c>
      <c r="BI142" s="230">
        <f>IF(N142="nulová",J142,0)</f>
        <v>0</v>
      </c>
      <c r="BJ142" s="23" t="s">
        <v>23</v>
      </c>
      <c r="BK142" s="230">
        <f>ROUND(I142*H142,2)</f>
        <v>0</v>
      </c>
      <c r="BL142" s="23" t="s">
        <v>174</v>
      </c>
      <c r="BM142" s="23" t="s">
        <v>248</v>
      </c>
    </row>
    <row r="143" s="1" customFormat="1">
      <c r="B143" s="46"/>
      <c r="C143" s="74"/>
      <c r="D143" s="237" t="s">
        <v>176</v>
      </c>
      <c r="E143" s="74"/>
      <c r="F143" s="238" t="s">
        <v>249</v>
      </c>
      <c r="G143" s="74"/>
      <c r="H143" s="74"/>
      <c r="I143" s="190"/>
      <c r="J143" s="74"/>
      <c r="K143" s="74"/>
      <c r="L143" s="72"/>
      <c r="M143" s="239"/>
      <c r="N143" s="47"/>
      <c r="O143" s="47"/>
      <c r="P143" s="47"/>
      <c r="Q143" s="47"/>
      <c r="R143" s="47"/>
      <c r="S143" s="47"/>
      <c r="T143" s="95"/>
      <c r="AT143" s="23" t="s">
        <v>176</v>
      </c>
      <c r="AU143" s="23" t="s">
        <v>89</v>
      </c>
    </row>
    <row r="144" s="10" customFormat="1" ht="29.88" customHeight="1">
      <c r="B144" s="203"/>
      <c r="C144" s="204"/>
      <c r="D144" s="205" t="s">
        <v>79</v>
      </c>
      <c r="E144" s="217" t="s">
        <v>250</v>
      </c>
      <c r="F144" s="217" t="s">
        <v>251</v>
      </c>
      <c r="G144" s="204"/>
      <c r="H144" s="204"/>
      <c r="I144" s="207"/>
      <c r="J144" s="218">
        <f>BK144</f>
        <v>0</v>
      </c>
      <c r="K144" s="204"/>
      <c r="L144" s="209"/>
      <c r="M144" s="210"/>
      <c r="N144" s="211"/>
      <c r="O144" s="211"/>
      <c r="P144" s="212">
        <f>SUM(P145:P153)</f>
        <v>0</v>
      </c>
      <c r="Q144" s="211"/>
      <c r="R144" s="212">
        <f>SUM(R145:R153)</f>
        <v>0</v>
      </c>
      <c r="S144" s="211"/>
      <c r="T144" s="213">
        <f>SUM(T145:T153)</f>
        <v>0</v>
      </c>
      <c r="AR144" s="214" t="s">
        <v>23</v>
      </c>
      <c r="AT144" s="215" t="s">
        <v>79</v>
      </c>
      <c r="AU144" s="215" t="s">
        <v>23</v>
      </c>
      <c r="AY144" s="214" t="s">
        <v>131</v>
      </c>
      <c r="BK144" s="216">
        <f>SUM(BK145:BK153)</f>
        <v>0</v>
      </c>
    </row>
    <row r="145" s="1" customFormat="1" ht="25.5" customHeight="1">
      <c r="B145" s="46"/>
      <c r="C145" s="219" t="s">
        <v>252</v>
      </c>
      <c r="D145" s="219" t="s">
        <v>135</v>
      </c>
      <c r="E145" s="220" t="s">
        <v>253</v>
      </c>
      <c r="F145" s="221" t="s">
        <v>254</v>
      </c>
      <c r="G145" s="222" t="s">
        <v>255</v>
      </c>
      <c r="H145" s="223">
        <v>16.449999999999999</v>
      </c>
      <c r="I145" s="224"/>
      <c r="J145" s="225">
        <f>ROUND(I145*H145,2)</f>
        <v>0</v>
      </c>
      <c r="K145" s="221" t="s">
        <v>139</v>
      </c>
      <c r="L145" s="72"/>
      <c r="M145" s="226" t="s">
        <v>41</v>
      </c>
      <c r="N145" s="227" t="s">
        <v>51</v>
      </c>
      <c r="O145" s="47"/>
      <c r="P145" s="228">
        <f>O145*H145</f>
        <v>0</v>
      </c>
      <c r="Q145" s="228">
        <v>0</v>
      </c>
      <c r="R145" s="228">
        <f>Q145*H145</f>
        <v>0</v>
      </c>
      <c r="S145" s="228">
        <v>0</v>
      </c>
      <c r="T145" s="229">
        <f>S145*H145</f>
        <v>0</v>
      </c>
      <c r="AR145" s="23" t="s">
        <v>174</v>
      </c>
      <c r="AT145" s="23" t="s">
        <v>135</v>
      </c>
      <c r="AU145" s="23" t="s">
        <v>89</v>
      </c>
      <c r="AY145" s="23" t="s">
        <v>131</v>
      </c>
      <c r="BE145" s="230">
        <f>IF(N145="základní",J145,0)</f>
        <v>0</v>
      </c>
      <c r="BF145" s="230">
        <f>IF(N145="snížená",J145,0)</f>
        <v>0</v>
      </c>
      <c r="BG145" s="230">
        <f>IF(N145="zákl. přenesená",J145,0)</f>
        <v>0</v>
      </c>
      <c r="BH145" s="230">
        <f>IF(N145="sníž. přenesená",J145,0)</f>
        <v>0</v>
      </c>
      <c r="BI145" s="230">
        <f>IF(N145="nulová",J145,0)</f>
        <v>0</v>
      </c>
      <c r="BJ145" s="23" t="s">
        <v>23</v>
      </c>
      <c r="BK145" s="230">
        <f>ROUND(I145*H145,2)</f>
        <v>0</v>
      </c>
      <c r="BL145" s="23" t="s">
        <v>174</v>
      </c>
      <c r="BM145" s="23" t="s">
        <v>256</v>
      </c>
    </row>
    <row r="146" s="1" customFormat="1">
      <c r="B146" s="46"/>
      <c r="C146" s="74"/>
      <c r="D146" s="237" t="s">
        <v>176</v>
      </c>
      <c r="E146" s="74"/>
      <c r="F146" s="238" t="s">
        <v>257</v>
      </c>
      <c r="G146" s="74"/>
      <c r="H146" s="74"/>
      <c r="I146" s="190"/>
      <c r="J146" s="74"/>
      <c r="K146" s="74"/>
      <c r="L146" s="72"/>
      <c r="M146" s="239"/>
      <c r="N146" s="47"/>
      <c r="O146" s="47"/>
      <c r="P146" s="47"/>
      <c r="Q146" s="47"/>
      <c r="R146" s="47"/>
      <c r="S146" s="47"/>
      <c r="T146" s="95"/>
      <c r="AT146" s="23" t="s">
        <v>176</v>
      </c>
      <c r="AU146" s="23" t="s">
        <v>89</v>
      </c>
    </row>
    <row r="147" s="1" customFormat="1" ht="25.5" customHeight="1">
      <c r="B147" s="46"/>
      <c r="C147" s="219" t="s">
        <v>258</v>
      </c>
      <c r="D147" s="219" t="s">
        <v>135</v>
      </c>
      <c r="E147" s="220" t="s">
        <v>259</v>
      </c>
      <c r="F147" s="221" t="s">
        <v>260</v>
      </c>
      <c r="G147" s="222" t="s">
        <v>255</v>
      </c>
      <c r="H147" s="223">
        <v>16.449999999999999</v>
      </c>
      <c r="I147" s="224"/>
      <c r="J147" s="225">
        <f>ROUND(I147*H147,2)</f>
        <v>0</v>
      </c>
      <c r="K147" s="221" t="s">
        <v>261</v>
      </c>
      <c r="L147" s="72"/>
      <c r="M147" s="226" t="s">
        <v>41</v>
      </c>
      <c r="N147" s="227" t="s">
        <v>51</v>
      </c>
      <c r="O147" s="47"/>
      <c r="P147" s="228">
        <f>O147*H147</f>
        <v>0</v>
      </c>
      <c r="Q147" s="228">
        <v>0</v>
      </c>
      <c r="R147" s="228">
        <f>Q147*H147</f>
        <v>0</v>
      </c>
      <c r="S147" s="228">
        <v>0</v>
      </c>
      <c r="T147" s="229">
        <f>S147*H147</f>
        <v>0</v>
      </c>
      <c r="AR147" s="23" t="s">
        <v>174</v>
      </c>
      <c r="AT147" s="23" t="s">
        <v>135</v>
      </c>
      <c r="AU147" s="23" t="s">
        <v>89</v>
      </c>
      <c r="AY147" s="23" t="s">
        <v>131</v>
      </c>
      <c r="BE147" s="230">
        <f>IF(N147="základní",J147,0)</f>
        <v>0</v>
      </c>
      <c r="BF147" s="230">
        <f>IF(N147="snížená",J147,0)</f>
        <v>0</v>
      </c>
      <c r="BG147" s="230">
        <f>IF(N147="zákl. přenesená",J147,0)</f>
        <v>0</v>
      </c>
      <c r="BH147" s="230">
        <f>IF(N147="sníž. přenesená",J147,0)</f>
        <v>0</v>
      </c>
      <c r="BI147" s="230">
        <f>IF(N147="nulová",J147,0)</f>
        <v>0</v>
      </c>
      <c r="BJ147" s="23" t="s">
        <v>23</v>
      </c>
      <c r="BK147" s="230">
        <f>ROUND(I147*H147,2)</f>
        <v>0</v>
      </c>
      <c r="BL147" s="23" t="s">
        <v>174</v>
      </c>
      <c r="BM147" s="23" t="s">
        <v>262</v>
      </c>
    </row>
    <row r="148" s="1" customFormat="1">
      <c r="B148" s="46"/>
      <c r="C148" s="74"/>
      <c r="D148" s="237" t="s">
        <v>176</v>
      </c>
      <c r="E148" s="74"/>
      <c r="F148" s="238" t="s">
        <v>263</v>
      </c>
      <c r="G148" s="74"/>
      <c r="H148" s="74"/>
      <c r="I148" s="190"/>
      <c r="J148" s="74"/>
      <c r="K148" s="74"/>
      <c r="L148" s="72"/>
      <c r="M148" s="239"/>
      <c r="N148" s="47"/>
      <c r="O148" s="47"/>
      <c r="P148" s="47"/>
      <c r="Q148" s="47"/>
      <c r="R148" s="47"/>
      <c r="S148" s="47"/>
      <c r="T148" s="95"/>
      <c r="AT148" s="23" t="s">
        <v>176</v>
      </c>
      <c r="AU148" s="23" t="s">
        <v>89</v>
      </c>
    </row>
    <row r="149" s="1" customFormat="1" ht="25.5" customHeight="1">
      <c r="B149" s="46"/>
      <c r="C149" s="219" t="s">
        <v>10</v>
      </c>
      <c r="D149" s="219" t="s">
        <v>135</v>
      </c>
      <c r="E149" s="220" t="s">
        <v>264</v>
      </c>
      <c r="F149" s="221" t="s">
        <v>265</v>
      </c>
      <c r="G149" s="222" t="s">
        <v>255</v>
      </c>
      <c r="H149" s="223">
        <v>312.55000000000001</v>
      </c>
      <c r="I149" s="224"/>
      <c r="J149" s="225">
        <f>ROUND(I149*H149,2)</f>
        <v>0</v>
      </c>
      <c r="K149" s="221" t="s">
        <v>261</v>
      </c>
      <c r="L149" s="72"/>
      <c r="M149" s="226" t="s">
        <v>41</v>
      </c>
      <c r="N149" s="227" t="s">
        <v>51</v>
      </c>
      <c r="O149" s="47"/>
      <c r="P149" s="228">
        <f>O149*H149</f>
        <v>0</v>
      </c>
      <c r="Q149" s="228">
        <v>0</v>
      </c>
      <c r="R149" s="228">
        <f>Q149*H149</f>
        <v>0</v>
      </c>
      <c r="S149" s="228">
        <v>0</v>
      </c>
      <c r="T149" s="229">
        <f>S149*H149</f>
        <v>0</v>
      </c>
      <c r="AR149" s="23" t="s">
        <v>174</v>
      </c>
      <c r="AT149" s="23" t="s">
        <v>135</v>
      </c>
      <c r="AU149" s="23" t="s">
        <v>89</v>
      </c>
      <c r="AY149" s="23" t="s">
        <v>131</v>
      </c>
      <c r="BE149" s="230">
        <f>IF(N149="základní",J149,0)</f>
        <v>0</v>
      </c>
      <c r="BF149" s="230">
        <f>IF(N149="snížená",J149,0)</f>
        <v>0</v>
      </c>
      <c r="BG149" s="230">
        <f>IF(N149="zákl. přenesená",J149,0)</f>
        <v>0</v>
      </c>
      <c r="BH149" s="230">
        <f>IF(N149="sníž. přenesená",J149,0)</f>
        <v>0</v>
      </c>
      <c r="BI149" s="230">
        <f>IF(N149="nulová",J149,0)</f>
        <v>0</v>
      </c>
      <c r="BJ149" s="23" t="s">
        <v>23</v>
      </c>
      <c r="BK149" s="230">
        <f>ROUND(I149*H149,2)</f>
        <v>0</v>
      </c>
      <c r="BL149" s="23" t="s">
        <v>174</v>
      </c>
      <c r="BM149" s="23" t="s">
        <v>266</v>
      </c>
    </row>
    <row r="150" s="1" customFormat="1">
      <c r="B150" s="46"/>
      <c r="C150" s="74"/>
      <c r="D150" s="237" t="s">
        <v>176</v>
      </c>
      <c r="E150" s="74"/>
      <c r="F150" s="238" t="s">
        <v>263</v>
      </c>
      <c r="G150" s="74"/>
      <c r="H150" s="74"/>
      <c r="I150" s="190"/>
      <c r="J150" s="74"/>
      <c r="K150" s="74"/>
      <c r="L150" s="72"/>
      <c r="M150" s="239"/>
      <c r="N150" s="47"/>
      <c r="O150" s="47"/>
      <c r="P150" s="47"/>
      <c r="Q150" s="47"/>
      <c r="R150" s="47"/>
      <c r="S150" s="47"/>
      <c r="T150" s="95"/>
      <c r="AT150" s="23" t="s">
        <v>176</v>
      </c>
      <c r="AU150" s="23" t="s">
        <v>89</v>
      </c>
    </row>
    <row r="151" s="11" customFormat="1">
      <c r="B151" s="240"/>
      <c r="C151" s="241"/>
      <c r="D151" s="237" t="s">
        <v>178</v>
      </c>
      <c r="E151" s="241"/>
      <c r="F151" s="243" t="s">
        <v>267</v>
      </c>
      <c r="G151" s="241"/>
      <c r="H151" s="244">
        <v>312.55000000000001</v>
      </c>
      <c r="I151" s="245"/>
      <c r="J151" s="241"/>
      <c r="K151" s="241"/>
      <c r="L151" s="246"/>
      <c r="M151" s="247"/>
      <c r="N151" s="248"/>
      <c r="O151" s="248"/>
      <c r="P151" s="248"/>
      <c r="Q151" s="248"/>
      <c r="R151" s="248"/>
      <c r="S151" s="248"/>
      <c r="T151" s="249"/>
      <c r="AT151" s="250" t="s">
        <v>178</v>
      </c>
      <c r="AU151" s="250" t="s">
        <v>89</v>
      </c>
      <c r="AV151" s="11" t="s">
        <v>89</v>
      </c>
      <c r="AW151" s="11" t="s">
        <v>6</v>
      </c>
      <c r="AX151" s="11" t="s">
        <v>23</v>
      </c>
      <c r="AY151" s="250" t="s">
        <v>131</v>
      </c>
    </row>
    <row r="152" s="1" customFormat="1" ht="16.5" customHeight="1">
      <c r="B152" s="46"/>
      <c r="C152" s="219" t="s">
        <v>268</v>
      </c>
      <c r="D152" s="219" t="s">
        <v>135</v>
      </c>
      <c r="E152" s="220" t="s">
        <v>269</v>
      </c>
      <c r="F152" s="221" t="s">
        <v>270</v>
      </c>
      <c r="G152" s="222" t="s">
        <v>255</v>
      </c>
      <c r="H152" s="223">
        <v>16.449999999999999</v>
      </c>
      <c r="I152" s="224"/>
      <c r="J152" s="225">
        <f>ROUND(I152*H152,2)</f>
        <v>0</v>
      </c>
      <c r="K152" s="221" t="s">
        <v>261</v>
      </c>
      <c r="L152" s="72"/>
      <c r="M152" s="226" t="s">
        <v>41</v>
      </c>
      <c r="N152" s="227" t="s">
        <v>51</v>
      </c>
      <c r="O152" s="47"/>
      <c r="P152" s="228">
        <f>O152*H152</f>
        <v>0</v>
      </c>
      <c r="Q152" s="228">
        <v>0</v>
      </c>
      <c r="R152" s="228">
        <f>Q152*H152</f>
        <v>0</v>
      </c>
      <c r="S152" s="228">
        <v>0</v>
      </c>
      <c r="T152" s="229">
        <f>S152*H152</f>
        <v>0</v>
      </c>
      <c r="AR152" s="23" t="s">
        <v>174</v>
      </c>
      <c r="AT152" s="23" t="s">
        <v>135</v>
      </c>
      <c r="AU152" s="23" t="s">
        <v>89</v>
      </c>
      <c r="AY152" s="23" t="s">
        <v>131</v>
      </c>
      <c r="BE152" s="230">
        <f>IF(N152="základní",J152,0)</f>
        <v>0</v>
      </c>
      <c r="BF152" s="230">
        <f>IF(N152="snížená",J152,0)</f>
        <v>0</v>
      </c>
      <c r="BG152" s="230">
        <f>IF(N152="zákl. přenesená",J152,0)</f>
        <v>0</v>
      </c>
      <c r="BH152" s="230">
        <f>IF(N152="sníž. přenesená",J152,0)</f>
        <v>0</v>
      </c>
      <c r="BI152" s="230">
        <f>IF(N152="nulová",J152,0)</f>
        <v>0</v>
      </c>
      <c r="BJ152" s="23" t="s">
        <v>23</v>
      </c>
      <c r="BK152" s="230">
        <f>ROUND(I152*H152,2)</f>
        <v>0</v>
      </c>
      <c r="BL152" s="23" t="s">
        <v>174</v>
      </c>
      <c r="BM152" s="23" t="s">
        <v>271</v>
      </c>
    </row>
    <row r="153" s="1" customFormat="1">
      <c r="B153" s="46"/>
      <c r="C153" s="74"/>
      <c r="D153" s="237" t="s">
        <v>176</v>
      </c>
      <c r="E153" s="74"/>
      <c r="F153" s="238" t="s">
        <v>272</v>
      </c>
      <c r="G153" s="74"/>
      <c r="H153" s="74"/>
      <c r="I153" s="190"/>
      <c r="J153" s="74"/>
      <c r="K153" s="74"/>
      <c r="L153" s="72"/>
      <c r="M153" s="239"/>
      <c r="N153" s="47"/>
      <c r="O153" s="47"/>
      <c r="P153" s="47"/>
      <c r="Q153" s="47"/>
      <c r="R153" s="47"/>
      <c r="S153" s="47"/>
      <c r="T153" s="95"/>
      <c r="AT153" s="23" t="s">
        <v>176</v>
      </c>
      <c r="AU153" s="23" t="s">
        <v>89</v>
      </c>
    </row>
    <row r="154" s="10" customFormat="1" ht="29.88" customHeight="1">
      <c r="B154" s="203"/>
      <c r="C154" s="204"/>
      <c r="D154" s="205" t="s">
        <v>79</v>
      </c>
      <c r="E154" s="217" t="s">
        <v>273</v>
      </c>
      <c r="F154" s="217" t="s">
        <v>274</v>
      </c>
      <c r="G154" s="204"/>
      <c r="H154" s="204"/>
      <c r="I154" s="207"/>
      <c r="J154" s="218">
        <f>BK154</f>
        <v>0</v>
      </c>
      <c r="K154" s="204"/>
      <c r="L154" s="209"/>
      <c r="M154" s="210"/>
      <c r="N154" s="211"/>
      <c r="O154" s="211"/>
      <c r="P154" s="212">
        <f>SUM(P155:P158)</f>
        <v>0</v>
      </c>
      <c r="Q154" s="211"/>
      <c r="R154" s="212">
        <f>SUM(R155:R158)</f>
        <v>0</v>
      </c>
      <c r="S154" s="211"/>
      <c r="T154" s="213">
        <f>SUM(T155:T158)</f>
        <v>0</v>
      </c>
      <c r="AR154" s="214" t="s">
        <v>23</v>
      </c>
      <c r="AT154" s="215" t="s">
        <v>79</v>
      </c>
      <c r="AU154" s="215" t="s">
        <v>23</v>
      </c>
      <c r="AY154" s="214" t="s">
        <v>131</v>
      </c>
      <c r="BK154" s="216">
        <f>SUM(BK155:BK158)</f>
        <v>0</v>
      </c>
    </row>
    <row r="155" s="1" customFormat="1" ht="38.25" customHeight="1">
      <c r="B155" s="46"/>
      <c r="C155" s="219" t="s">
        <v>275</v>
      </c>
      <c r="D155" s="219" t="s">
        <v>135</v>
      </c>
      <c r="E155" s="220" t="s">
        <v>276</v>
      </c>
      <c r="F155" s="221" t="s">
        <v>277</v>
      </c>
      <c r="G155" s="222" t="s">
        <v>255</v>
      </c>
      <c r="H155" s="223">
        <v>9.9060000000000006</v>
      </c>
      <c r="I155" s="224"/>
      <c r="J155" s="225">
        <f>ROUND(I155*H155,2)</f>
        <v>0</v>
      </c>
      <c r="K155" s="221" t="s">
        <v>139</v>
      </c>
      <c r="L155" s="72"/>
      <c r="M155" s="226" t="s">
        <v>41</v>
      </c>
      <c r="N155" s="227" t="s">
        <v>51</v>
      </c>
      <c r="O155" s="47"/>
      <c r="P155" s="228">
        <f>O155*H155</f>
        <v>0</v>
      </c>
      <c r="Q155" s="228">
        <v>0</v>
      </c>
      <c r="R155" s="228">
        <f>Q155*H155</f>
        <v>0</v>
      </c>
      <c r="S155" s="228">
        <v>0</v>
      </c>
      <c r="T155" s="229">
        <f>S155*H155</f>
        <v>0</v>
      </c>
      <c r="AR155" s="23" t="s">
        <v>174</v>
      </c>
      <c r="AT155" s="23" t="s">
        <v>135</v>
      </c>
      <c r="AU155" s="23" t="s">
        <v>89</v>
      </c>
      <c r="AY155" s="23" t="s">
        <v>131</v>
      </c>
      <c r="BE155" s="230">
        <f>IF(N155="základní",J155,0)</f>
        <v>0</v>
      </c>
      <c r="BF155" s="230">
        <f>IF(N155="snížená",J155,0)</f>
        <v>0</v>
      </c>
      <c r="BG155" s="230">
        <f>IF(N155="zákl. přenesená",J155,0)</f>
        <v>0</v>
      </c>
      <c r="BH155" s="230">
        <f>IF(N155="sníž. přenesená",J155,0)</f>
        <v>0</v>
      </c>
      <c r="BI155" s="230">
        <f>IF(N155="nulová",J155,0)</f>
        <v>0</v>
      </c>
      <c r="BJ155" s="23" t="s">
        <v>23</v>
      </c>
      <c r="BK155" s="230">
        <f>ROUND(I155*H155,2)</f>
        <v>0</v>
      </c>
      <c r="BL155" s="23" t="s">
        <v>174</v>
      </c>
      <c r="BM155" s="23" t="s">
        <v>278</v>
      </c>
    </row>
    <row r="156" s="1" customFormat="1">
      <c r="B156" s="46"/>
      <c r="C156" s="74"/>
      <c r="D156" s="237" t="s">
        <v>176</v>
      </c>
      <c r="E156" s="74"/>
      <c r="F156" s="238" t="s">
        <v>279</v>
      </c>
      <c r="G156" s="74"/>
      <c r="H156" s="74"/>
      <c r="I156" s="190"/>
      <c r="J156" s="74"/>
      <c r="K156" s="74"/>
      <c r="L156" s="72"/>
      <c r="M156" s="239"/>
      <c r="N156" s="47"/>
      <c r="O156" s="47"/>
      <c r="P156" s="47"/>
      <c r="Q156" s="47"/>
      <c r="R156" s="47"/>
      <c r="S156" s="47"/>
      <c r="T156" s="95"/>
      <c r="AT156" s="23" t="s">
        <v>176</v>
      </c>
      <c r="AU156" s="23" t="s">
        <v>89</v>
      </c>
    </row>
    <row r="157" s="1" customFormat="1" ht="51" customHeight="1">
      <c r="B157" s="46"/>
      <c r="C157" s="219" t="s">
        <v>280</v>
      </c>
      <c r="D157" s="219" t="s">
        <v>135</v>
      </c>
      <c r="E157" s="220" t="s">
        <v>281</v>
      </c>
      <c r="F157" s="221" t="s">
        <v>282</v>
      </c>
      <c r="G157" s="222" t="s">
        <v>255</v>
      </c>
      <c r="H157" s="223">
        <v>9.9060000000000006</v>
      </c>
      <c r="I157" s="224"/>
      <c r="J157" s="225">
        <f>ROUND(I157*H157,2)</f>
        <v>0</v>
      </c>
      <c r="K157" s="221" t="s">
        <v>139</v>
      </c>
      <c r="L157" s="72"/>
      <c r="M157" s="226" t="s">
        <v>41</v>
      </c>
      <c r="N157" s="227" t="s">
        <v>51</v>
      </c>
      <c r="O157" s="47"/>
      <c r="P157" s="228">
        <f>O157*H157</f>
        <v>0</v>
      </c>
      <c r="Q157" s="228">
        <v>0</v>
      </c>
      <c r="R157" s="228">
        <f>Q157*H157</f>
        <v>0</v>
      </c>
      <c r="S157" s="228">
        <v>0</v>
      </c>
      <c r="T157" s="229">
        <f>S157*H157</f>
        <v>0</v>
      </c>
      <c r="AR157" s="23" t="s">
        <v>174</v>
      </c>
      <c r="AT157" s="23" t="s">
        <v>135</v>
      </c>
      <c r="AU157" s="23" t="s">
        <v>89</v>
      </c>
      <c r="AY157" s="23" t="s">
        <v>131</v>
      </c>
      <c r="BE157" s="230">
        <f>IF(N157="základní",J157,0)</f>
        <v>0</v>
      </c>
      <c r="BF157" s="230">
        <f>IF(N157="snížená",J157,0)</f>
        <v>0</v>
      </c>
      <c r="BG157" s="230">
        <f>IF(N157="zákl. přenesená",J157,0)</f>
        <v>0</v>
      </c>
      <c r="BH157" s="230">
        <f>IF(N157="sníž. přenesená",J157,0)</f>
        <v>0</v>
      </c>
      <c r="BI157" s="230">
        <f>IF(N157="nulová",J157,0)</f>
        <v>0</v>
      </c>
      <c r="BJ157" s="23" t="s">
        <v>23</v>
      </c>
      <c r="BK157" s="230">
        <f>ROUND(I157*H157,2)</f>
        <v>0</v>
      </c>
      <c r="BL157" s="23" t="s">
        <v>174</v>
      </c>
      <c r="BM157" s="23" t="s">
        <v>283</v>
      </c>
    </row>
    <row r="158" s="1" customFormat="1">
      <c r="B158" s="46"/>
      <c r="C158" s="74"/>
      <c r="D158" s="237" t="s">
        <v>176</v>
      </c>
      <c r="E158" s="74"/>
      <c r="F158" s="238" t="s">
        <v>279</v>
      </c>
      <c r="G158" s="74"/>
      <c r="H158" s="74"/>
      <c r="I158" s="190"/>
      <c r="J158" s="74"/>
      <c r="K158" s="74"/>
      <c r="L158" s="72"/>
      <c r="M158" s="239"/>
      <c r="N158" s="47"/>
      <c r="O158" s="47"/>
      <c r="P158" s="47"/>
      <c r="Q158" s="47"/>
      <c r="R158" s="47"/>
      <c r="S158" s="47"/>
      <c r="T158" s="95"/>
      <c r="AT158" s="23" t="s">
        <v>176</v>
      </c>
      <c r="AU158" s="23" t="s">
        <v>89</v>
      </c>
    </row>
    <row r="159" s="10" customFormat="1" ht="37.44" customHeight="1">
      <c r="B159" s="203"/>
      <c r="C159" s="204"/>
      <c r="D159" s="205" t="s">
        <v>79</v>
      </c>
      <c r="E159" s="206" t="s">
        <v>284</v>
      </c>
      <c r="F159" s="206" t="s">
        <v>285</v>
      </c>
      <c r="G159" s="204"/>
      <c r="H159" s="204"/>
      <c r="I159" s="207"/>
      <c r="J159" s="208">
        <f>BK159</f>
        <v>0</v>
      </c>
      <c r="K159" s="204"/>
      <c r="L159" s="209"/>
      <c r="M159" s="210"/>
      <c r="N159" s="211"/>
      <c r="O159" s="211"/>
      <c r="P159" s="212">
        <f>P160+P173+P175+P212+P217+P238+P247</f>
        <v>0</v>
      </c>
      <c r="Q159" s="211"/>
      <c r="R159" s="212">
        <f>R160+R173+R175+R212+R217+R238+R247</f>
        <v>14.182856339999999</v>
      </c>
      <c r="S159" s="211"/>
      <c r="T159" s="213">
        <f>T160+T173+T175+T212+T217+T238+T247</f>
        <v>13.696768180000001</v>
      </c>
      <c r="AR159" s="214" t="s">
        <v>89</v>
      </c>
      <c r="AT159" s="215" t="s">
        <v>79</v>
      </c>
      <c r="AU159" s="215" t="s">
        <v>80</v>
      </c>
      <c r="AY159" s="214" t="s">
        <v>131</v>
      </c>
      <c r="BK159" s="216">
        <f>BK160+BK173+BK175+BK212+BK217+BK238+BK247</f>
        <v>0</v>
      </c>
    </row>
    <row r="160" s="10" customFormat="1" ht="19.92" customHeight="1">
      <c r="B160" s="203"/>
      <c r="C160" s="204"/>
      <c r="D160" s="205" t="s">
        <v>79</v>
      </c>
      <c r="E160" s="217" t="s">
        <v>286</v>
      </c>
      <c r="F160" s="217" t="s">
        <v>287</v>
      </c>
      <c r="G160" s="204"/>
      <c r="H160" s="204"/>
      <c r="I160" s="207"/>
      <c r="J160" s="218">
        <f>BK160</f>
        <v>0</v>
      </c>
      <c r="K160" s="204"/>
      <c r="L160" s="209"/>
      <c r="M160" s="210"/>
      <c r="N160" s="211"/>
      <c r="O160" s="211"/>
      <c r="P160" s="212">
        <f>SUM(P161:P172)</f>
        <v>0</v>
      </c>
      <c r="Q160" s="211"/>
      <c r="R160" s="212">
        <f>SUM(R161:R172)</f>
        <v>0.16710000000000003</v>
      </c>
      <c r="S160" s="211"/>
      <c r="T160" s="213">
        <f>SUM(T161:T172)</f>
        <v>0.036210000000000006</v>
      </c>
      <c r="AR160" s="214" t="s">
        <v>89</v>
      </c>
      <c r="AT160" s="215" t="s">
        <v>79</v>
      </c>
      <c r="AU160" s="215" t="s">
        <v>23</v>
      </c>
      <c r="AY160" s="214" t="s">
        <v>131</v>
      </c>
      <c r="BK160" s="216">
        <f>SUM(BK161:BK172)</f>
        <v>0</v>
      </c>
    </row>
    <row r="161" s="1" customFormat="1" ht="16.5" customHeight="1">
      <c r="B161" s="46"/>
      <c r="C161" s="219" t="s">
        <v>288</v>
      </c>
      <c r="D161" s="219" t="s">
        <v>135</v>
      </c>
      <c r="E161" s="220" t="s">
        <v>289</v>
      </c>
      <c r="F161" s="221" t="s">
        <v>290</v>
      </c>
      <c r="G161" s="222" t="s">
        <v>291</v>
      </c>
      <c r="H161" s="223">
        <v>3</v>
      </c>
      <c r="I161" s="224"/>
      <c r="J161" s="225">
        <f>ROUND(I161*H161,2)</f>
        <v>0</v>
      </c>
      <c r="K161" s="221" t="s">
        <v>139</v>
      </c>
      <c r="L161" s="72"/>
      <c r="M161" s="226" t="s">
        <v>41</v>
      </c>
      <c r="N161" s="227" t="s">
        <v>51</v>
      </c>
      <c r="O161" s="47"/>
      <c r="P161" s="228">
        <f>O161*H161</f>
        <v>0</v>
      </c>
      <c r="Q161" s="228">
        <v>0</v>
      </c>
      <c r="R161" s="228">
        <f>Q161*H161</f>
        <v>0</v>
      </c>
      <c r="S161" s="228">
        <v>0</v>
      </c>
      <c r="T161" s="229">
        <f>S161*H161</f>
        <v>0</v>
      </c>
      <c r="AR161" s="23" t="s">
        <v>268</v>
      </c>
      <c r="AT161" s="23" t="s">
        <v>135</v>
      </c>
      <c r="AU161" s="23" t="s">
        <v>89</v>
      </c>
      <c r="AY161" s="23" t="s">
        <v>131</v>
      </c>
      <c r="BE161" s="230">
        <f>IF(N161="základní",J161,0)</f>
        <v>0</v>
      </c>
      <c r="BF161" s="230">
        <f>IF(N161="snížená",J161,0)</f>
        <v>0</v>
      </c>
      <c r="BG161" s="230">
        <f>IF(N161="zákl. přenesená",J161,0)</f>
        <v>0</v>
      </c>
      <c r="BH161" s="230">
        <f>IF(N161="sníž. přenesená",J161,0)</f>
        <v>0</v>
      </c>
      <c r="BI161" s="230">
        <f>IF(N161="nulová",J161,0)</f>
        <v>0</v>
      </c>
      <c r="BJ161" s="23" t="s">
        <v>23</v>
      </c>
      <c r="BK161" s="230">
        <f>ROUND(I161*H161,2)</f>
        <v>0</v>
      </c>
      <c r="BL161" s="23" t="s">
        <v>268</v>
      </c>
      <c r="BM161" s="23" t="s">
        <v>292</v>
      </c>
    </row>
    <row r="162" s="1" customFormat="1">
      <c r="B162" s="46"/>
      <c r="C162" s="74"/>
      <c r="D162" s="237" t="s">
        <v>176</v>
      </c>
      <c r="E162" s="74"/>
      <c r="F162" s="238" t="s">
        <v>293</v>
      </c>
      <c r="G162" s="74"/>
      <c r="H162" s="74"/>
      <c r="I162" s="190"/>
      <c r="J162" s="74"/>
      <c r="K162" s="74"/>
      <c r="L162" s="72"/>
      <c r="M162" s="239"/>
      <c r="N162" s="47"/>
      <c r="O162" s="47"/>
      <c r="P162" s="47"/>
      <c r="Q162" s="47"/>
      <c r="R162" s="47"/>
      <c r="S162" s="47"/>
      <c r="T162" s="95"/>
      <c r="AT162" s="23" t="s">
        <v>176</v>
      </c>
      <c r="AU162" s="23" t="s">
        <v>89</v>
      </c>
    </row>
    <row r="163" s="1" customFormat="1" ht="16.5" customHeight="1">
      <c r="B163" s="46"/>
      <c r="C163" s="219" t="s">
        <v>294</v>
      </c>
      <c r="D163" s="219" t="s">
        <v>135</v>
      </c>
      <c r="E163" s="220" t="s">
        <v>295</v>
      </c>
      <c r="F163" s="221" t="s">
        <v>296</v>
      </c>
      <c r="G163" s="222" t="s">
        <v>291</v>
      </c>
      <c r="H163" s="223">
        <v>3</v>
      </c>
      <c r="I163" s="224"/>
      <c r="J163" s="225">
        <f>ROUND(I163*H163,2)</f>
        <v>0</v>
      </c>
      <c r="K163" s="221" t="s">
        <v>139</v>
      </c>
      <c r="L163" s="72"/>
      <c r="M163" s="226" t="s">
        <v>41</v>
      </c>
      <c r="N163" s="227" t="s">
        <v>51</v>
      </c>
      <c r="O163" s="47"/>
      <c r="P163" s="228">
        <f>O163*H163</f>
        <v>0</v>
      </c>
      <c r="Q163" s="228">
        <v>0</v>
      </c>
      <c r="R163" s="228">
        <f>Q163*H163</f>
        <v>0</v>
      </c>
      <c r="S163" s="228">
        <v>0.012070000000000001</v>
      </c>
      <c r="T163" s="229">
        <f>S163*H163</f>
        <v>0.036210000000000006</v>
      </c>
      <c r="AR163" s="23" t="s">
        <v>268</v>
      </c>
      <c r="AT163" s="23" t="s">
        <v>135</v>
      </c>
      <c r="AU163" s="23" t="s">
        <v>89</v>
      </c>
      <c r="AY163" s="23" t="s">
        <v>131</v>
      </c>
      <c r="BE163" s="230">
        <f>IF(N163="základní",J163,0)</f>
        <v>0</v>
      </c>
      <c r="BF163" s="230">
        <f>IF(N163="snížená",J163,0)</f>
        <v>0</v>
      </c>
      <c r="BG163" s="230">
        <f>IF(N163="zákl. přenesená",J163,0)</f>
        <v>0</v>
      </c>
      <c r="BH163" s="230">
        <f>IF(N163="sníž. přenesená",J163,0)</f>
        <v>0</v>
      </c>
      <c r="BI163" s="230">
        <f>IF(N163="nulová",J163,0)</f>
        <v>0</v>
      </c>
      <c r="BJ163" s="23" t="s">
        <v>23</v>
      </c>
      <c r="BK163" s="230">
        <f>ROUND(I163*H163,2)</f>
        <v>0</v>
      </c>
      <c r="BL163" s="23" t="s">
        <v>268</v>
      </c>
      <c r="BM163" s="23" t="s">
        <v>297</v>
      </c>
    </row>
    <row r="164" s="1" customFormat="1" ht="16.5" customHeight="1">
      <c r="B164" s="46"/>
      <c r="C164" s="272" t="s">
        <v>9</v>
      </c>
      <c r="D164" s="272" t="s">
        <v>206</v>
      </c>
      <c r="E164" s="273" t="s">
        <v>298</v>
      </c>
      <c r="F164" s="274" t="s">
        <v>299</v>
      </c>
      <c r="G164" s="275" t="s">
        <v>204</v>
      </c>
      <c r="H164" s="276">
        <v>1</v>
      </c>
      <c r="I164" s="277"/>
      <c r="J164" s="278">
        <f>ROUND(I164*H164,2)</f>
        <v>0</v>
      </c>
      <c r="K164" s="274" t="s">
        <v>41</v>
      </c>
      <c r="L164" s="279"/>
      <c r="M164" s="280" t="s">
        <v>41</v>
      </c>
      <c r="N164" s="281" t="s">
        <v>51</v>
      </c>
      <c r="O164" s="47"/>
      <c r="P164" s="228">
        <f>O164*H164</f>
        <v>0</v>
      </c>
      <c r="Q164" s="228">
        <v>0.0028</v>
      </c>
      <c r="R164" s="228">
        <f>Q164*H164</f>
        <v>0.0028</v>
      </c>
      <c r="S164" s="228">
        <v>0</v>
      </c>
      <c r="T164" s="229">
        <f>S164*H164</f>
        <v>0</v>
      </c>
      <c r="AR164" s="23" t="s">
        <v>300</v>
      </c>
      <c r="AT164" s="23" t="s">
        <v>206</v>
      </c>
      <c r="AU164" s="23" t="s">
        <v>89</v>
      </c>
      <c r="AY164" s="23" t="s">
        <v>131</v>
      </c>
      <c r="BE164" s="230">
        <f>IF(N164="základní",J164,0)</f>
        <v>0</v>
      </c>
      <c r="BF164" s="230">
        <f>IF(N164="snížená",J164,0)</f>
        <v>0</v>
      </c>
      <c r="BG164" s="230">
        <f>IF(N164="zákl. přenesená",J164,0)</f>
        <v>0</v>
      </c>
      <c r="BH164" s="230">
        <f>IF(N164="sníž. přenesená",J164,0)</f>
        <v>0</v>
      </c>
      <c r="BI164" s="230">
        <f>IF(N164="nulová",J164,0)</f>
        <v>0</v>
      </c>
      <c r="BJ164" s="23" t="s">
        <v>23</v>
      </c>
      <c r="BK164" s="230">
        <f>ROUND(I164*H164,2)</f>
        <v>0</v>
      </c>
      <c r="BL164" s="23" t="s">
        <v>268</v>
      </c>
      <c r="BM164" s="23" t="s">
        <v>301</v>
      </c>
    </row>
    <row r="165" s="1" customFormat="1" ht="25.5" customHeight="1">
      <c r="B165" s="46"/>
      <c r="C165" s="219" t="s">
        <v>302</v>
      </c>
      <c r="D165" s="219" t="s">
        <v>135</v>
      </c>
      <c r="E165" s="220" t="s">
        <v>303</v>
      </c>
      <c r="F165" s="221" t="s">
        <v>304</v>
      </c>
      <c r="G165" s="222" t="s">
        <v>204</v>
      </c>
      <c r="H165" s="223">
        <v>9</v>
      </c>
      <c r="I165" s="224"/>
      <c r="J165" s="225">
        <f>ROUND(I165*H165,2)</f>
        <v>0</v>
      </c>
      <c r="K165" s="221" t="s">
        <v>305</v>
      </c>
      <c r="L165" s="72"/>
      <c r="M165" s="226" t="s">
        <v>41</v>
      </c>
      <c r="N165" s="227" t="s">
        <v>51</v>
      </c>
      <c r="O165" s="47"/>
      <c r="P165" s="228">
        <f>O165*H165</f>
        <v>0</v>
      </c>
      <c r="Q165" s="228">
        <v>0</v>
      </c>
      <c r="R165" s="228">
        <f>Q165*H165</f>
        <v>0</v>
      </c>
      <c r="S165" s="228">
        <v>0</v>
      </c>
      <c r="T165" s="229">
        <f>S165*H165</f>
        <v>0</v>
      </c>
      <c r="AR165" s="23" t="s">
        <v>268</v>
      </c>
      <c r="AT165" s="23" t="s">
        <v>135</v>
      </c>
      <c r="AU165" s="23" t="s">
        <v>89</v>
      </c>
      <c r="AY165" s="23" t="s">
        <v>131</v>
      </c>
      <c r="BE165" s="230">
        <f>IF(N165="základní",J165,0)</f>
        <v>0</v>
      </c>
      <c r="BF165" s="230">
        <f>IF(N165="snížená",J165,0)</f>
        <v>0</v>
      </c>
      <c r="BG165" s="230">
        <f>IF(N165="zákl. přenesená",J165,0)</f>
        <v>0</v>
      </c>
      <c r="BH165" s="230">
        <f>IF(N165="sníž. přenesená",J165,0)</f>
        <v>0</v>
      </c>
      <c r="BI165" s="230">
        <f>IF(N165="nulová",J165,0)</f>
        <v>0</v>
      </c>
      <c r="BJ165" s="23" t="s">
        <v>23</v>
      </c>
      <c r="BK165" s="230">
        <f>ROUND(I165*H165,2)</f>
        <v>0</v>
      </c>
      <c r="BL165" s="23" t="s">
        <v>268</v>
      </c>
      <c r="BM165" s="23" t="s">
        <v>306</v>
      </c>
    </row>
    <row r="166" s="1" customFormat="1" ht="16.5" customHeight="1">
      <c r="B166" s="46"/>
      <c r="C166" s="272" t="s">
        <v>307</v>
      </c>
      <c r="D166" s="272" t="s">
        <v>206</v>
      </c>
      <c r="E166" s="273" t="s">
        <v>308</v>
      </c>
      <c r="F166" s="274" t="s">
        <v>309</v>
      </c>
      <c r="G166" s="275" t="s">
        <v>204</v>
      </c>
      <c r="H166" s="276">
        <v>8</v>
      </c>
      <c r="I166" s="277"/>
      <c r="J166" s="278">
        <f>ROUND(I166*H166,2)</f>
        <v>0</v>
      </c>
      <c r="K166" s="274" t="s">
        <v>139</v>
      </c>
      <c r="L166" s="279"/>
      <c r="M166" s="280" t="s">
        <v>41</v>
      </c>
      <c r="N166" s="281" t="s">
        <v>51</v>
      </c>
      <c r="O166" s="47"/>
      <c r="P166" s="228">
        <f>O166*H166</f>
        <v>0</v>
      </c>
      <c r="Q166" s="228">
        <v>0.016500000000000001</v>
      </c>
      <c r="R166" s="228">
        <f>Q166*H166</f>
        <v>0.13200000000000001</v>
      </c>
      <c r="S166" s="228">
        <v>0</v>
      </c>
      <c r="T166" s="229">
        <f>S166*H166</f>
        <v>0</v>
      </c>
      <c r="AR166" s="23" t="s">
        <v>300</v>
      </c>
      <c r="AT166" s="23" t="s">
        <v>206</v>
      </c>
      <c r="AU166" s="23" t="s">
        <v>89</v>
      </c>
      <c r="AY166" s="23" t="s">
        <v>131</v>
      </c>
      <c r="BE166" s="230">
        <f>IF(N166="základní",J166,0)</f>
        <v>0</v>
      </c>
      <c r="BF166" s="230">
        <f>IF(N166="snížená",J166,0)</f>
        <v>0</v>
      </c>
      <c r="BG166" s="230">
        <f>IF(N166="zákl. přenesená",J166,0)</f>
        <v>0</v>
      </c>
      <c r="BH166" s="230">
        <f>IF(N166="sníž. přenesená",J166,0)</f>
        <v>0</v>
      </c>
      <c r="BI166" s="230">
        <f>IF(N166="nulová",J166,0)</f>
        <v>0</v>
      </c>
      <c r="BJ166" s="23" t="s">
        <v>23</v>
      </c>
      <c r="BK166" s="230">
        <f>ROUND(I166*H166,2)</f>
        <v>0</v>
      </c>
      <c r="BL166" s="23" t="s">
        <v>268</v>
      </c>
      <c r="BM166" s="23" t="s">
        <v>310</v>
      </c>
    </row>
    <row r="167" s="1" customFormat="1" ht="16.5" customHeight="1">
      <c r="B167" s="46"/>
      <c r="C167" s="272" t="s">
        <v>311</v>
      </c>
      <c r="D167" s="272" t="s">
        <v>206</v>
      </c>
      <c r="E167" s="273" t="s">
        <v>312</v>
      </c>
      <c r="F167" s="274" t="s">
        <v>313</v>
      </c>
      <c r="G167" s="275" t="s">
        <v>204</v>
      </c>
      <c r="H167" s="276">
        <v>1</v>
      </c>
      <c r="I167" s="277"/>
      <c r="J167" s="278">
        <f>ROUND(I167*H167,2)</f>
        <v>0</v>
      </c>
      <c r="K167" s="274" t="s">
        <v>139</v>
      </c>
      <c r="L167" s="279"/>
      <c r="M167" s="280" t="s">
        <v>41</v>
      </c>
      <c r="N167" s="281" t="s">
        <v>51</v>
      </c>
      <c r="O167" s="47"/>
      <c r="P167" s="228">
        <f>O167*H167</f>
        <v>0</v>
      </c>
      <c r="Q167" s="228">
        <v>0.0138</v>
      </c>
      <c r="R167" s="228">
        <f>Q167*H167</f>
        <v>0.0138</v>
      </c>
      <c r="S167" s="228">
        <v>0</v>
      </c>
      <c r="T167" s="229">
        <f>S167*H167</f>
        <v>0</v>
      </c>
      <c r="AR167" s="23" t="s">
        <v>300</v>
      </c>
      <c r="AT167" s="23" t="s">
        <v>206</v>
      </c>
      <c r="AU167" s="23" t="s">
        <v>89</v>
      </c>
      <c r="AY167" s="23" t="s">
        <v>131</v>
      </c>
      <c r="BE167" s="230">
        <f>IF(N167="základní",J167,0)</f>
        <v>0</v>
      </c>
      <c r="BF167" s="230">
        <f>IF(N167="snížená",J167,0)</f>
        <v>0</v>
      </c>
      <c r="BG167" s="230">
        <f>IF(N167="zákl. přenesená",J167,0)</f>
        <v>0</v>
      </c>
      <c r="BH167" s="230">
        <f>IF(N167="sníž. přenesená",J167,0)</f>
        <v>0</v>
      </c>
      <c r="BI167" s="230">
        <f>IF(N167="nulová",J167,0)</f>
        <v>0</v>
      </c>
      <c r="BJ167" s="23" t="s">
        <v>23</v>
      </c>
      <c r="BK167" s="230">
        <f>ROUND(I167*H167,2)</f>
        <v>0</v>
      </c>
      <c r="BL167" s="23" t="s">
        <v>268</v>
      </c>
      <c r="BM167" s="23" t="s">
        <v>314</v>
      </c>
    </row>
    <row r="168" s="1" customFormat="1" ht="25.5" customHeight="1">
      <c r="B168" s="46"/>
      <c r="C168" s="219" t="s">
        <v>315</v>
      </c>
      <c r="D168" s="219" t="s">
        <v>135</v>
      </c>
      <c r="E168" s="220" t="s">
        <v>316</v>
      </c>
      <c r="F168" s="221" t="s">
        <v>317</v>
      </c>
      <c r="G168" s="222" t="s">
        <v>204</v>
      </c>
      <c r="H168" s="223">
        <v>10</v>
      </c>
      <c r="I168" s="224"/>
      <c r="J168" s="225">
        <f>ROUND(I168*H168,2)</f>
        <v>0</v>
      </c>
      <c r="K168" s="221" t="s">
        <v>139</v>
      </c>
      <c r="L168" s="72"/>
      <c r="M168" s="226" t="s">
        <v>41</v>
      </c>
      <c r="N168" s="227" t="s">
        <v>51</v>
      </c>
      <c r="O168" s="47"/>
      <c r="P168" s="228">
        <f>O168*H168</f>
        <v>0</v>
      </c>
      <c r="Q168" s="228">
        <v>0</v>
      </c>
      <c r="R168" s="228">
        <f>Q168*H168</f>
        <v>0</v>
      </c>
      <c r="S168" s="228">
        <v>0</v>
      </c>
      <c r="T168" s="229">
        <f>S168*H168</f>
        <v>0</v>
      </c>
      <c r="AR168" s="23" t="s">
        <v>268</v>
      </c>
      <c r="AT168" s="23" t="s">
        <v>135</v>
      </c>
      <c r="AU168" s="23" t="s">
        <v>89</v>
      </c>
      <c r="AY168" s="23" t="s">
        <v>131</v>
      </c>
      <c r="BE168" s="230">
        <f>IF(N168="základní",J168,0)</f>
        <v>0</v>
      </c>
      <c r="BF168" s="230">
        <f>IF(N168="snížená",J168,0)</f>
        <v>0</v>
      </c>
      <c r="BG168" s="230">
        <f>IF(N168="zákl. přenesená",J168,0)</f>
        <v>0</v>
      </c>
      <c r="BH168" s="230">
        <f>IF(N168="sníž. přenesená",J168,0)</f>
        <v>0</v>
      </c>
      <c r="BI168" s="230">
        <f>IF(N168="nulová",J168,0)</f>
        <v>0</v>
      </c>
      <c r="BJ168" s="23" t="s">
        <v>23</v>
      </c>
      <c r="BK168" s="230">
        <f>ROUND(I168*H168,2)</f>
        <v>0</v>
      </c>
      <c r="BL168" s="23" t="s">
        <v>268</v>
      </c>
      <c r="BM168" s="23" t="s">
        <v>318</v>
      </c>
    </row>
    <row r="169" s="1" customFormat="1">
      <c r="B169" s="46"/>
      <c r="C169" s="74"/>
      <c r="D169" s="237" t="s">
        <v>176</v>
      </c>
      <c r="E169" s="74"/>
      <c r="F169" s="238" t="s">
        <v>319</v>
      </c>
      <c r="G169" s="74"/>
      <c r="H169" s="74"/>
      <c r="I169" s="190"/>
      <c r="J169" s="74"/>
      <c r="K169" s="74"/>
      <c r="L169" s="72"/>
      <c r="M169" s="239"/>
      <c r="N169" s="47"/>
      <c r="O169" s="47"/>
      <c r="P169" s="47"/>
      <c r="Q169" s="47"/>
      <c r="R169" s="47"/>
      <c r="S169" s="47"/>
      <c r="T169" s="95"/>
      <c r="AT169" s="23" t="s">
        <v>176</v>
      </c>
      <c r="AU169" s="23" t="s">
        <v>89</v>
      </c>
    </row>
    <row r="170" s="1" customFormat="1" ht="16.5" customHeight="1">
      <c r="B170" s="46"/>
      <c r="C170" s="272" t="s">
        <v>320</v>
      </c>
      <c r="D170" s="272" t="s">
        <v>206</v>
      </c>
      <c r="E170" s="273" t="s">
        <v>321</v>
      </c>
      <c r="F170" s="274" t="s">
        <v>322</v>
      </c>
      <c r="G170" s="275" t="s">
        <v>204</v>
      </c>
      <c r="H170" s="276">
        <v>10</v>
      </c>
      <c r="I170" s="277"/>
      <c r="J170" s="278">
        <f>ROUND(I170*H170,2)</f>
        <v>0</v>
      </c>
      <c r="K170" s="274" t="s">
        <v>139</v>
      </c>
      <c r="L170" s="279"/>
      <c r="M170" s="280" t="s">
        <v>41</v>
      </c>
      <c r="N170" s="281" t="s">
        <v>51</v>
      </c>
      <c r="O170" s="47"/>
      <c r="P170" s="228">
        <f>O170*H170</f>
        <v>0</v>
      </c>
      <c r="Q170" s="228">
        <v>0.0018500000000000001</v>
      </c>
      <c r="R170" s="228">
        <f>Q170*H170</f>
        <v>0.018500000000000003</v>
      </c>
      <c r="S170" s="228">
        <v>0</v>
      </c>
      <c r="T170" s="229">
        <f>S170*H170</f>
        <v>0</v>
      </c>
      <c r="AR170" s="23" t="s">
        <v>300</v>
      </c>
      <c r="AT170" s="23" t="s">
        <v>206</v>
      </c>
      <c r="AU170" s="23" t="s">
        <v>89</v>
      </c>
      <c r="AY170" s="23" t="s">
        <v>131</v>
      </c>
      <c r="BE170" s="230">
        <f>IF(N170="základní",J170,0)</f>
        <v>0</v>
      </c>
      <c r="BF170" s="230">
        <f>IF(N170="snížená",J170,0)</f>
        <v>0</v>
      </c>
      <c r="BG170" s="230">
        <f>IF(N170="zákl. přenesená",J170,0)</f>
        <v>0</v>
      </c>
      <c r="BH170" s="230">
        <f>IF(N170="sníž. přenesená",J170,0)</f>
        <v>0</v>
      </c>
      <c r="BI170" s="230">
        <f>IF(N170="nulová",J170,0)</f>
        <v>0</v>
      </c>
      <c r="BJ170" s="23" t="s">
        <v>23</v>
      </c>
      <c r="BK170" s="230">
        <f>ROUND(I170*H170,2)</f>
        <v>0</v>
      </c>
      <c r="BL170" s="23" t="s">
        <v>268</v>
      </c>
      <c r="BM170" s="23" t="s">
        <v>323</v>
      </c>
    </row>
    <row r="171" s="1" customFormat="1" ht="38.25" customHeight="1">
      <c r="B171" s="46"/>
      <c r="C171" s="219" t="s">
        <v>324</v>
      </c>
      <c r="D171" s="219" t="s">
        <v>135</v>
      </c>
      <c r="E171" s="220" t="s">
        <v>325</v>
      </c>
      <c r="F171" s="221" t="s">
        <v>326</v>
      </c>
      <c r="G171" s="222" t="s">
        <v>255</v>
      </c>
      <c r="H171" s="223">
        <v>0.16700000000000001</v>
      </c>
      <c r="I171" s="224"/>
      <c r="J171" s="225">
        <f>ROUND(I171*H171,2)</f>
        <v>0</v>
      </c>
      <c r="K171" s="221" t="s">
        <v>139</v>
      </c>
      <c r="L171" s="72"/>
      <c r="M171" s="226" t="s">
        <v>41</v>
      </c>
      <c r="N171" s="227" t="s">
        <v>51</v>
      </c>
      <c r="O171" s="47"/>
      <c r="P171" s="228">
        <f>O171*H171</f>
        <v>0</v>
      </c>
      <c r="Q171" s="228">
        <v>0</v>
      </c>
      <c r="R171" s="228">
        <f>Q171*H171</f>
        <v>0</v>
      </c>
      <c r="S171" s="228">
        <v>0</v>
      </c>
      <c r="T171" s="229">
        <f>S171*H171</f>
        <v>0</v>
      </c>
      <c r="AR171" s="23" t="s">
        <v>268</v>
      </c>
      <c r="AT171" s="23" t="s">
        <v>135</v>
      </c>
      <c r="AU171" s="23" t="s">
        <v>89</v>
      </c>
      <c r="AY171" s="23" t="s">
        <v>131</v>
      </c>
      <c r="BE171" s="230">
        <f>IF(N171="základní",J171,0)</f>
        <v>0</v>
      </c>
      <c r="BF171" s="230">
        <f>IF(N171="snížená",J171,0)</f>
        <v>0</v>
      </c>
      <c r="BG171" s="230">
        <f>IF(N171="zákl. přenesená",J171,0)</f>
        <v>0</v>
      </c>
      <c r="BH171" s="230">
        <f>IF(N171="sníž. přenesená",J171,0)</f>
        <v>0</v>
      </c>
      <c r="BI171" s="230">
        <f>IF(N171="nulová",J171,0)</f>
        <v>0</v>
      </c>
      <c r="BJ171" s="23" t="s">
        <v>23</v>
      </c>
      <c r="BK171" s="230">
        <f>ROUND(I171*H171,2)</f>
        <v>0</v>
      </c>
      <c r="BL171" s="23" t="s">
        <v>268</v>
      </c>
      <c r="BM171" s="23" t="s">
        <v>327</v>
      </c>
    </row>
    <row r="172" s="1" customFormat="1">
      <c r="B172" s="46"/>
      <c r="C172" s="74"/>
      <c r="D172" s="237" t="s">
        <v>176</v>
      </c>
      <c r="E172" s="74"/>
      <c r="F172" s="238" t="s">
        <v>328</v>
      </c>
      <c r="G172" s="74"/>
      <c r="H172" s="74"/>
      <c r="I172" s="190"/>
      <c r="J172" s="74"/>
      <c r="K172" s="74"/>
      <c r="L172" s="72"/>
      <c r="M172" s="239"/>
      <c r="N172" s="47"/>
      <c r="O172" s="47"/>
      <c r="P172" s="47"/>
      <c r="Q172" s="47"/>
      <c r="R172" s="47"/>
      <c r="S172" s="47"/>
      <c r="T172" s="95"/>
      <c r="AT172" s="23" t="s">
        <v>176</v>
      </c>
      <c r="AU172" s="23" t="s">
        <v>89</v>
      </c>
    </row>
    <row r="173" s="10" customFormat="1" ht="29.88" customHeight="1">
      <c r="B173" s="203"/>
      <c r="C173" s="204"/>
      <c r="D173" s="205" t="s">
        <v>79</v>
      </c>
      <c r="E173" s="217" t="s">
        <v>329</v>
      </c>
      <c r="F173" s="217" t="s">
        <v>330</v>
      </c>
      <c r="G173" s="204"/>
      <c r="H173" s="204"/>
      <c r="I173" s="207"/>
      <c r="J173" s="218">
        <f>BK173</f>
        <v>0</v>
      </c>
      <c r="K173" s="204"/>
      <c r="L173" s="209"/>
      <c r="M173" s="210"/>
      <c r="N173" s="211"/>
      <c r="O173" s="211"/>
      <c r="P173" s="212">
        <f>P174</f>
        <v>0</v>
      </c>
      <c r="Q173" s="211"/>
      <c r="R173" s="212">
        <f>R174</f>
        <v>0</v>
      </c>
      <c r="S173" s="211"/>
      <c r="T173" s="213">
        <f>T174</f>
        <v>0.014999999999999999</v>
      </c>
      <c r="AR173" s="214" t="s">
        <v>89</v>
      </c>
      <c r="AT173" s="215" t="s">
        <v>79</v>
      </c>
      <c r="AU173" s="215" t="s">
        <v>23</v>
      </c>
      <c r="AY173" s="214" t="s">
        <v>131</v>
      </c>
      <c r="BK173" s="216">
        <f>BK174</f>
        <v>0</v>
      </c>
    </row>
    <row r="174" s="1" customFormat="1" ht="25.5" customHeight="1">
      <c r="B174" s="46"/>
      <c r="C174" s="219" t="s">
        <v>331</v>
      </c>
      <c r="D174" s="219" t="s">
        <v>135</v>
      </c>
      <c r="E174" s="220" t="s">
        <v>332</v>
      </c>
      <c r="F174" s="221" t="s">
        <v>333</v>
      </c>
      <c r="G174" s="222" t="s">
        <v>204</v>
      </c>
      <c r="H174" s="223">
        <v>1</v>
      </c>
      <c r="I174" s="224"/>
      <c r="J174" s="225">
        <f>ROUND(I174*H174,2)</f>
        <v>0</v>
      </c>
      <c r="K174" s="221" t="s">
        <v>139</v>
      </c>
      <c r="L174" s="72"/>
      <c r="M174" s="226" t="s">
        <v>41</v>
      </c>
      <c r="N174" s="227" t="s">
        <v>51</v>
      </c>
      <c r="O174" s="47"/>
      <c r="P174" s="228">
        <f>O174*H174</f>
        <v>0</v>
      </c>
      <c r="Q174" s="228">
        <v>0</v>
      </c>
      <c r="R174" s="228">
        <f>Q174*H174</f>
        <v>0</v>
      </c>
      <c r="S174" s="228">
        <v>0.014999999999999999</v>
      </c>
      <c r="T174" s="229">
        <f>S174*H174</f>
        <v>0.014999999999999999</v>
      </c>
      <c r="AR174" s="23" t="s">
        <v>268</v>
      </c>
      <c r="AT174" s="23" t="s">
        <v>135</v>
      </c>
      <c r="AU174" s="23" t="s">
        <v>89</v>
      </c>
      <c r="AY174" s="23" t="s">
        <v>131</v>
      </c>
      <c r="BE174" s="230">
        <f>IF(N174="základní",J174,0)</f>
        <v>0</v>
      </c>
      <c r="BF174" s="230">
        <f>IF(N174="snížená",J174,0)</f>
        <v>0</v>
      </c>
      <c r="BG174" s="230">
        <f>IF(N174="zákl. přenesená",J174,0)</f>
        <v>0</v>
      </c>
      <c r="BH174" s="230">
        <f>IF(N174="sníž. přenesená",J174,0)</f>
        <v>0</v>
      </c>
      <c r="BI174" s="230">
        <f>IF(N174="nulová",J174,0)</f>
        <v>0</v>
      </c>
      <c r="BJ174" s="23" t="s">
        <v>23</v>
      </c>
      <c r="BK174" s="230">
        <f>ROUND(I174*H174,2)</f>
        <v>0</v>
      </c>
      <c r="BL174" s="23" t="s">
        <v>268</v>
      </c>
      <c r="BM174" s="23" t="s">
        <v>334</v>
      </c>
    </row>
    <row r="175" s="10" customFormat="1" ht="29.88" customHeight="1">
      <c r="B175" s="203"/>
      <c r="C175" s="204"/>
      <c r="D175" s="205" t="s">
        <v>79</v>
      </c>
      <c r="E175" s="217" t="s">
        <v>335</v>
      </c>
      <c r="F175" s="217" t="s">
        <v>336</v>
      </c>
      <c r="G175" s="204"/>
      <c r="H175" s="204"/>
      <c r="I175" s="207"/>
      <c r="J175" s="218">
        <f>BK175</f>
        <v>0</v>
      </c>
      <c r="K175" s="204"/>
      <c r="L175" s="209"/>
      <c r="M175" s="210"/>
      <c r="N175" s="211"/>
      <c r="O175" s="211"/>
      <c r="P175" s="212">
        <f>SUM(P176:P211)</f>
        <v>0</v>
      </c>
      <c r="Q175" s="211"/>
      <c r="R175" s="212">
        <f>SUM(R176:R211)</f>
        <v>10.426440940000001</v>
      </c>
      <c r="S175" s="211"/>
      <c r="T175" s="213">
        <f>SUM(T176:T211)</f>
        <v>8.9531100000000023</v>
      </c>
      <c r="AR175" s="214" t="s">
        <v>89</v>
      </c>
      <c r="AT175" s="215" t="s">
        <v>79</v>
      </c>
      <c r="AU175" s="215" t="s">
        <v>23</v>
      </c>
      <c r="AY175" s="214" t="s">
        <v>131</v>
      </c>
      <c r="BK175" s="216">
        <f>SUM(BK176:BK211)</f>
        <v>0</v>
      </c>
    </row>
    <row r="176" s="1" customFormat="1" ht="25.5" customHeight="1">
      <c r="B176" s="46"/>
      <c r="C176" s="219" t="s">
        <v>337</v>
      </c>
      <c r="D176" s="219" t="s">
        <v>135</v>
      </c>
      <c r="E176" s="220" t="s">
        <v>338</v>
      </c>
      <c r="F176" s="221" t="s">
        <v>339</v>
      </c>
      <c r="G176" s="222" t="s">
        <v>291</v>
      </c>
      <c r="H176" s="223">
        <v>70.799999999999997</v>
      </c>
      <c r="I176" s="224"/>
      <c r="J176" s="225">
        <f>ROUND(I176*H176,2)</f>
        <v>0</v>
      </c>
      <c r="K176" s="221" t="s">
        <v>139</v>
      </c>
      <c r="L176" s="72"/>
      <c r="M176" s="226" t="s">
        <v>41</v>
      </c>
      <c r="N176" s="227" t="s">
        <v>51</v>
      </c>
      <c r="O176" s="47"/>
      <c r="P176" s="228">
        <f>O176*H176</f>
        <v>0</v>
      </c>
      <c r="Q176" s="228">
        <v>0.00042999999999999999</v>
      </c>
      <c r="R176" s="228">
        <f>Q176*H176</f>
        <v>0.030443999999999999</v>
      </c>
      <c r="S176" s="228">
        <v>0</v>
      </c>
      <c r="T176" s="229">
        <f>S176*H176</f>
        <v>0</v>
      </c>
      <c r="AR176" s="23" t="s">
        <v>268</v>
      </c>
      <c r="AT176" s="23" t="s">
        <v>135</v>
      </c>
      <c r="AU176" s="23" t="s">
        <v>89</v>
      </c>
      <c r="AY176" s="23" t="s">
        <v>131</v>
      </c>
      <c r="BE176" s="230">
        <f>IF(N176="základní",J176,0)</f>
        <v>0</v>
      </c>
      <c r="BF176" s="230">
        <f>IF(N176="snížená",J176,0)</f>
        <v>0</v>
      </c>
      <c r="BG176" s="230">
        <f>IF(N176="zákl. přenesená",J176,0)</f>
        <v>0</v>
      </c>
      <c r="BH176" s="230">
        <f>IF(N176="sníž. přenesená",J176,0)</f>
        <v>0</v>
      </c>
      <c r="BI176" s="230">
        <f>IF(N176="nulová",J176,0)</f>
        <v>0</v>
      </c>
      <c r="BJ176" s="23" t="s">
        <v>23</v>
      </c>
      <c r="BK176" s="230">
        <f>ROUND(I176*H176,2)</f>
        <v>0</v>
      </c>
      <c r="BL176" s="23" t="s">
        <v>268</v>
      </c>
      <c r="BM176" s="23" t="s">
        <v>340</v>
      </c>
    </row>
    <row r="177" s="11" customFormat="1">
      <c r="B177" s="240"/>
      <c r="C177" s="241"/>
      <c r="D177" s="237" t="s">
        <v>178</v>
      </c>
      <c r="E177" s="242" t="s">
        <v>41</v>
      </c>
      <c r="F177" s="243" t="s">
        <v>341</v>
      </c>
      <c r="G177" s="241"/>
      <c r="H177" s="244">
        <v>15.6</v>
      </c>
      <c r="I177" s="245"/>
      <c r="J177" s="241"/>
      <c r="K177" s="241"/>
      <c r="L177" s="246"/>
      <c r="M177" s="247"/>
      <c r="N177" s="248"/>
      <c r="O177" s="248"/>
      <c r="P177" s="248"/>
      <c r="Q177" s="248"/>
      <c r="R177" s="248"/>
      <c r="S177" s="248"/>
      <c r="T177" s="249"/>
      <c r="AT177" s="250" t="s">
        <v>178</v>
      </c>
      <c r="AU177" s="250" t="s">
        <v>89</v>
      </c>
      <c r="AV177" s="11" t="s">
        <v>89</v>
      </c>
      <c r="AW177" s="11" t="s">
        <v>43</v>
      </c>
      <c r="AX177" s="11" t="s">
        <v>80</v>
      </c>
      <c r="AY177" s="250" t="s">
        <v>131</v>
      </c>
    </row>
    <row r="178" s="11" customFormat="1">
      <c r="B178" s="240"/>
      <c r="C178" s="241"/>
      <c r="D178" s="237" t="s">
        <v>178</v>
      </c>
      <c r="E178" s="242" t="s">
        <v>41</v>
      </c>
      <c r="F178" s="243" t="s">
        <v>342</v>
      </c>
      <c r="G178" s="241"/>
      <c r="H178" s="244">
        <v>16.199999999999999</v>
      </c>
      <c r="I178" s="245"/>
      <c r="J178" s="241"/>
      <c r="K178" s="241"/>
      <c r="L178" s="246"/>
      <c r="M178" s="247"/>
      <c r="N178" s="248"/>
      <c r="O178" s="248"/>
      <c r="P178" s="248"/>
      <c r="Q178" s="248"/>
      <c r="R178" s="248"/>
      <c r="S178" s="248"/>
      <c r="T178" s="249"/>
      <c r="AT178" s="250" t="s">
        <v>178</v>
      </c>
      <c r="AU178" s="250" t="s">
        <v>89</v>
      </c>
      <c r="AV178" s="11" t="s">
        <v>89</v>
      </c>
      <c r="AW178" s="11" t="s">
        <v>43</v>
      </c>
      <c r="AX178" s="11" t="s">
        <v>80</v>
      </c>
      <c r="AY178" s="250" t="s">
        <v>131</v>
      </c>
    </row>
    <row r="179" s="11" customFormat="1">
      <c r="B179" s="240"/>
      <c r="C179" s="241"/>
      <c r="D179" s="237" t="s">
        <v>178</v>
      </c>
      <c r="E179" s="242" t="s">
        <v>41</v>
      </c>
      <c r="F179" s="243" t="s">
        <v>191</v>
      </c>
      <c r="G179" s="241"/>
      <c r="H179" s="244">
        <v>-1.6000000000000001</v>
      </c>
      <c r="I179" s="245"/>
      <c r="J179" s="241"/>
      <c r="K179" s="241"/>
      <c r="L179" s="246"/>
      <c r="M179" s="247"/>
      <c r="N179" s="248"/>
      <c r="O179" s="248"/>
      <c r="P179" s="248"/>
      <c r="Q179" s="248"/>
      <c r="R179" s="248"/>
      <c r="S179" s="248"/>
      <c r="T179" s="249"/>
      <c r="AT179" s="250" t="s">
        <v>178</v>
      </c>
      <c r="AU179" s="250" t="s">
        <v>89</v>
      </c>
      <c r="AV179" s="11" t="s">
        <v>89</v>
      </c>
      <c r="AW179" s="11" t="s">
        <v>43</v>
      </c>
      <c r="AX179" s="11" t="s">
        <v>80</v>
      </c>
      <c r="AY179" s="250" t="s">
        <v>131</v>
      </c>
    </row>
    <row r="180" s="11" customFormat="1">
      <c r="B180" s="240"/>
      <c r="C180" s="241"/>
      <c r="D180" s="237" t="s">
        <v>178</v>
      </c>
      <c r="E180" s="242" t="s">
        <v>41</v>
      </c>
      <c r="F180" s="243" t="s">
        <v>343</v>
      </c>
      <c r="G180" s="241"/>
      <c r="H180" s="244">
        <v>6.0999999999999996</v>
      </c>
      <c r="I180" s="245"/>
      <c r="J180" s="241"/>
      <c r="K180" s="241"/>
      <c r="L180" s="246"/>
      <c r="M180" s="247"/>
      <c r="N180" s="248"/>
      <c r="O180" s="248"/>
      <c r="P180" s="248"/>
      <c r="Q180" s="248"/>
      <c r="R180" s="248"/>
      <c r="S180" s="248"/>
      <c r="T180" s="249"/>
      <c r="AT180" s="250" t="s">
        <v>178</v>
      </c>
      <c r="AU180" s="250" t="s">
        <v>89</v>
      </c>
      <c r="AV180" s="11" t="s">
        <v>89</v>
      </c>
      <c r="AW180" s="11" t="s">
        <v>43</v>
      </c>
      <c r="AX180" s="11" t="s">
        <v>80</v>
      </c>
      <c r="AY180" s="250" t="s">
        <v>131</v>
      </c>
    </row>
    <row r="181" s="11" customFormat="1">
      <c r="B181" s="240"/>
      <c r="C181" s="241"/>
      <c r="D181" s="237" t="s">
        <v>178</v>
      </c>
      <c r="E181" s="242" t="s">
        <v>41</v>
      </c>
      <c r="F181" s="243" t="s">
        <v>344</v>
      </c>
      <c r="G181" s="241"/>
      <c r="H181" s="244">
        <v>38.399999999999999</v>
      </c>
      <c r="I181" s="245"/>
      <c r="J181" s="241"/>
      <c r="K181" s="241"/>
      <c r="L181" s="246"/>
      <c r="M181" s="247"/>
      <c r="N181" s="248"/>
      <c r="O181" s="248"/>
      <c r="P181" s="248"/>
      <c r="Q181" s="248"/>
      <c r="R181" s="248"/>
      <c r="S181" s="248"/>
      <c r="T181" s="249"/>
      <c r="AT181" s="250" t="s">
        <v>178</v>
      </c>
      <c r="AU181" s="250" t="s">
        <v>89</v>
      </c>
      <c r="AV181" s="11" t="s">
        <v>89</v>
      </c>
      <c r="AW181" s="11" t="s">
        <v>43</v>
      </c>
      <c r="AX181" s="11" t="s">
        <v>80</v>
      </c>
      <c r="AY181" s="250" t="s">
        <v>131</v>
      </c>
    </row>
    <row r="182" s="11" customFormat="1">
      <c r="B182" s="240"/>
      <c r="C182" s="241"/>
      <c r="D182" s="237" t="s">
        <v>178</v>
      </c>
      <c r="E182" s="242" t="s">
        <v>41</v>
      </c>
      <c r="F182" s="243" t="s">
        <v>345</v>
      </c>
      <c r="G182" s="241"/>
      <c r="H182" s="244">
        <v>2.5</v>
      </c>
      <c r="I182" s="245"/>
      <c r="J182" s="241"/>
      <c r="K182" s="241"/>
      <c r="L182" s="246"/>
      <c r="M182" s="247"/>
      <c r="N182" s="248"/>
      <c r="O182" s="248"/>
      <c r="P182" s="248"/>
      <c r="Q182" s="248"/>
      <c r="R182" s="248"/>
      <c r="S182" s="248"/>
      <c r="T182" s="249"/>
      <c r="AT182" s="250" t="s">
        <v>178</v>
      </c>
      <c r="AU182" s="250" t="s">
        <v>89</v>
      </c>
      <c r="AV182" s="11" t="s">
        <v>89</v>
      </c>
      <c r="AW182" s="11" t="s">
        <v>43</v>
      </c>
      <c r="AX182" s="11" t="s">
        <v>80</v>
      </c>
      <c r="AY182" s="250" t="s">
        <v>131</v>
      </c>
    </row>
    <row r="183" s="11" customFormat="1">
      <c r="B183" s="240"/>
      <c r="C183" s="241"/>
      <c r="D183" s="237" t="s">
        <v>178</v>
      </c>
      <c r="E183" s="242" t="s">
        <v>41</v>
      </c>
      <c r="F183" s="243" t="s">
        <v>346</v>
      </c>
      <c r="G183" s="241"/>
      <c r="H183" s="244">
        <v>-6.4000000000000004</v>
      </c>
      <c r="I183" s="245"/>
      <c r="J183" s="241"/>
      <c r="K183" s="241"/>
      <c r="L183" s="246"/>
      <c r="M183" s="247"/>
      <c r="N183" s="248"/>
      <c r="O183" s="248"/>
      <c r="P183" s="248"/>
      <c r="Q183" s="248"/>
      <c r="R183" s="248"/>
      <c r="S183" s="248"/>
      <c r="T183" s="249"/>
      <c r="AT183" s="250" t="s">
        <v>178</v>
      </c>
      <c r="AU183" s="250" t="s">
        <v>89</v>
      </c>
      <c r="AV183" s="11" t="s">
        <v>89</v>
      </c>
      <c r="AW183" s="11" t="s">
        <v>43</v>
      </c>
      <c r="AX183" s="11" t="s">
        <v>80</v>
      </c>
      <c r="AY183" s="250" t="s">
        <v>131</v>
      </c>
    </row>
    <row r="184" s="12" customFormat="1">
      <c r="B184" s="251"/>
      <c r="C184" s="252"/>
      <c r="D184" s="237" t="s">
        <v>178</v>
      </c>
      <c r="E184" s="253" t="s">
        <v>41</v>
      </c>
      <c r="F184" s="254" t="s">
        <v>181</v>
      </c>
      <c r="G184" s="252"/>
      <c r="H184" s="255">
        <v>70.799999999999997</v>
      </c>
      <c r="I184" s="256"/>
      <c r="J184" s="252"/>
      <c r="K184" s="252"/>
      <c r="L184" s="257"/>
      <c r="M184" s="258"/>
      <c r="N184" s="259"/>
      <c r="O184" s="259"/>
      <c r="P184" s="259"/>
      <c r="Q184" s="259"/>
      <c r="R184" s="259"/>
      <c r="S184" s="259"/>
      <c r="T184" s="260"/>
      <c r="AT184" s="261" t="s">
        <v>178</v>
      </c>
      <c r="AU184" s="261" t="s">
        <v>89</v>
      </c>
      <c r="AV184" s="12" t="s">
        <v>174</v>
      </c>
      <c r="AW184" s="12" t="s">
        <v>43</v>
      </c>
      <c r="AX184" s="12" t="s">
        <v>23</v>
      </c>
      <c r="AY184" s="261" t="s">
        <v>131</v>
      </c>
    </row>
    <row r="185" s="1" customFormat="1" ht="16.5" customHeight="1">
      <c r="B185" s="46"/>
      <c r="C185" s="272" t="s">
        <v>347</v>
      </c>
      <c r="D185" s="272" t="s">
        <v>206</v>
      </c>
      <c r="E185" s="273" t="s">
        <v>348</v>
      </c>
      <c r="F185" s="274" t="s">
        <v>349</v>
      </c>
      <c r="G185" s="275" t="s">
        <v>204</v>
      </c>
      <c r="H185" s="276">
        <v>259.60000000000002</v>
      </c>
      <c r="I185" s="277"/>
      <c r="J185" s="278">
        <f>ROUND(I185*H185,2)</f>
        <v>0</v>
      </c>
      <c r="K185" s="274" t="s">
        <v>139</v>
      </c>
      <c r="L185" s="279"/>
      <c r="M185" s="280" t="s">
        <v>41</v>
      </c>
      <c r="N185" s="281" t="s">
        <v>51</v>
      </c>
      <c r="O185" s="47"/>
      <c r="P185" s="228">
        <f>O185*H185</f>
        <v>0</v>
      </c>
      <c r="Q185" s="228">
        <v>0.00036000000000000002</v>
      </c>
      <c r="R185" s="228">
        <f>Q185*H185</f>
        <v>0.093456000000000011</v>
      </c>
      <c r="S185" s="228">
        <v>0</v>
      </c>
      <c r="T185" s="229">
        <f>S185*H185</f>
        <v>0</v>
      </c>
      <c r="AR185" s="23" t="s">
        <v>300</v>
      </c>
      <c r="AT185" s="23" t="s">
        <v>206</v>
      </c>
      <c r="AU185" s="23" t="s">
        <v>89</v>
      </c>
      <c r="AY185" s="23" t="s">
        <v>131</v>
      </c>
      <c r="BE185" s="230">
        <f>IF(N185="základní",J185,0)</f>
        <v>0</v>
      </c>
      <c r="BF185" s="230">
        <f>IF(N185="snížená",J185,0)</f>
        <v>0</v>
      </c>
      <c r="BG185" s="230">
        <f>IF(N185="zákl. přenesená",J185,0)</f>
        <v>0</v>
      </c>
      <c r="BH185" s="230">
        <f>IF(N185="sníž. přenesená",J185,0)</f>
        <v>0</v>
      </c>
      <c r="BI185" s="230">
        <f>IF(N185="nulová",J185,0)</f>
        <v>0</v>
      </c>
      <c r="BJ185" s="23" t="s">
        <v>23</v>
      </c>
      <c r="BK185" s="230">
        <f>ROUND(I185*H185,2)</f>
        <v>0</v>
      </c>
      <c r="BL185" s="23" t="s">
        <v>268</v>
      </c>
      <c r="BM185" s="23" t="s">
        <v>350</v>
      </c>
    </row>
    <row r="186" s="11" customFormat="1">
      <c r="B186" s="240"/>
      <c r="C186" s="241"/>
      <c r="D186" s="237" t="s">
        <v>178</v>
      </c>
      <c r="E186" s="241"/>
      <c r="F186" s="243" t="s">
        <v>351</v>
      </c>
      <c r="G186" s="241"/>
      <c r="H186" s="244">
        <v>259.60000000000002</v>
      </c>
      <c r="I186" s="245"/>
      <c r="J186" s="241"/>
      <c r="K186" s="241"/>
      <c r="L186" s="246"/>
      <c r="M186" s="247"/>
      <c r="N186" s="248"/>
      <c r="O186" s="248"/>
      <c r="P186" s="248"/>
      <c r="Q186" s="248"/>
      <c r="R186" s="248"/>
      <c r="S186" s="248"/>
      <c r="T186" s="249"/>
      <c r="AT186" s="250" t="s">
        <v>178</v>
      </c>
      <c r="AU186" s="250" t="s">
        <v>89</v>
      </c>
      <c r="AV186" s="11" t="s">
        <v>89</v>
      </c>
      <c r="AW186" s="11" t="s">
        <v>6</v>
      </c>
      <c r="AX186" s="11" t="s">
        <v>23</v>
      </c>
      <c r="AY186" s="250" t="s">
        <v>131</v>
      </c>
    </row>
    <row r="187" s="1" customFormat="1" ht="25.5" customHeight="1">
      <c r="B187" s="46"/>
      <c r="C187" s="219" t="s">
        <v>352</v>
      </c>
      <c r="D187" s="219" t="s">
        <v>135</v>
      </c>
      <c r="E187" s="220" t="s">
        <v>353</v>
      </c>
      <c r="F187" s="221" t="s">
        <v>354</v>
      </c>
      <c r="G187" s="222" t="s">
        <v>291</v>
      </c>
      <c r="H187" s="223">
        <v>9.5500000000000007</v>
      </c>
      <c r="I187" s="224"/>
      <c r="J187" s="225">
        <f>ROUND(I187*H187,2)</f>
        <v>0</v>
      </c>
      <c r="K187" s="221" t="s">
        <v>139</v>
      </c>
      <c r="L187" s="72"/>
      <c r="M187" s="226" t="s">
        <v>41</v>
      </c>
      <c r="N187" s="227" t="s">
        <v>51</v>
      </c>
      <c r="O187" s="47"/>
      <c r="P187" s="228">
        <f>O187*H187</f>
        <v>0</v>
      </c>
      <c r="Q187" s="228">
        <v>0.00042999999999999999</v>
      </c>
      <c r="R187" s="228">
        <f>Q187*H187</f>
        <v>0.0041064999999999999</v>
      </c>
      <c r="S187" s="228">
        <v>0</v>
      </c>
      <c r="T187" s="229">
        <f>S187*H187</f>
        <v>0</v>
      </c>
      <c r="AR187" s="23" t="s">
        <v>268</v>
      </c>
      <c r="AT187" s="23" t="s">
        <v>135</v>
      </c>
      <c r="AU187" s="23" t="s">
        <v>89</v>
      </c>
      <c r="AY187" s="23" t="s">
        <v>131</v>
      </c>
      <c r="BE187" s="230">
        <f>IF(N187="základní",J187,0)</f>
        <v>0</v>
      </c>
      <c r="BF187" s="230">
        <f>IF(N187="snížená",J187,0)</f>
        <v>0</v>
      </c>
      <c r="BG187" s="230">
        <f>IF(N187="zákl. přenesená",J187,0)</f>
        <v>0</v>
      </c>
      <c r="BH187" s="230">
        <f>IF(N187="sníž. přenesená",J187,0)</f>
        <v>0</v>
      </c>
      <c r="BI187" s="230">
        <f>IF(N187="nulová",J187,0)</f>
        <v>0</v>
      </c>
      <c r="BJ187" s="23" t="s">
        <v>23</v>
      </c>
      <c r="BK187" s="230">
        <f>ROUND(I187*H187,2)</f>
        <v>0</v>
      </c>
      <c r="BL187" s="23" t="s">
        <v>268</v>
      </c>
      <c r="BM187" s="23" t="s">
        <v>355</v>
      </c>
    </row>
    <row r="188" s="1" customFormat="1" ht="16.5" customHeight="1">
      <c r="B188" s="46"/>
      <c r="C188" s="272" t="s">
        <v>356</v>
      </c>
      <c r="D188" s="272" t="s">
        <v>206</v>
      </c>
      <c r="E188" s="273" t="s">
        <v>348</v>
      </c>
      <c r="F188" s="274" t="s">
        <v>349</v>
      </c>
      <c r="G188" s="275" t="s">
        <v>204</v>
      </c>
      <c r="H188" s="276">
        <v>35.024000000000001</v>
      </c>
      <c r="I188" s="277"/>
      <c r="J188" s="278">
        <f>ROUND(I188*H188,2)</f>
        <v>0</v>
      </c>
      <c r="K188" s="274" t="s">
        <v>139</v>
      </c>
      <c r="L188" s="279"/>
      <c r="M188" s="280" t="s">
        <v>41</v>
      </c>
      <c r="N188" s="281" t="s">
        <v>51</v>
      </c>
      <c r="O188" s="47"/>
      <c r="P188" s="228">
        <f>O188*H188</f>
        <v>0</v>
      </c>
      <c r="Q188" s="228">
        <v>0.00036000000000000002</v>
      </c>
      <c r="R188" s="228">
        <f>Q188*H188</f>
        <v>0.012608640000000001</v>
      </c>
      <c r="S188" s="228">
        <v>0</v>
      </c>
      <c r="T188" s="229">
        <f>S188*H188</f>
        <v>0</v>
      </c>
      <c r="AR188" s="23" t="s">
        <v>300</v>
      </c>
      <c r="AT188" s="23" t="s">
        <v>206</v>
      </c>
      <c r="AU188" s="23" t="s">
        <v>89</v>
      </c>
      <c r="AY188" s="23" t="s">
        <v>131</v>
      </c>
      <c r="BE188" s="230">
        <f>IF(N188="základní",J188,0)</f>
        <v>0</v>
      </c>
      <c r="BF188" s="230">
        <f>IF(N188="snížená",J188,0)</f>
        <v>0</v>
      </c>
      <c r="BG188" s="230">
        <f>IF(N188="zákl. přenesená",J188,0)</f>
        <v>0</v>
      </c>
      <c r="BH188" s="230">
        <f>IF(N188="sníž. přenesená",J188,0)</f>
        <v>0</v>
      </c>
      <c r="BI188" s="230">
        <f>IF(N188="nulová",J188,0)</f>
        <v>0</v>
      </c>
      <c r="BJ188" s="23" t="s">
        <v>23</v>
      </c>
      <c r="BK188" s="230">
        <f>ROUND(I188*H188,2)</f>
        <v>0</v>
      </c>
      <c r="BL188" s="23" t="s">
        <v>268</v>
      </c>
      <c r="BM188" s="23" t="s">
        <v>357</v>
      </c>
    </row>
    <row r="189" s="11" customFormat="1">
      <c r="B189" s="240"/>
      <c r="C189" s="241"/>
      <c r="D189" s="237" t="s">
        <v>178</v>
      </c>
      <c r="E189" s="241"/>
      <c r="F189" s="243" t="s">
        <v>358</v>
      </c>
      <c r="G189" s="241"/>
      <c r="H189" s="244">
        <v>35.024000000000001</v>
      </c>
      <c r="I189" s="245"/>
      <c r="J189" s="241"/>
      <c r="K189" s="241"/>
      <c r="L189" s="246"/>
      <c r="M189" s="247"/>
      <c r="N189" s="248"/>
      <c r="O189" s="248"/>
      <c r="P189" s="248"/>
      <c r="Q189" s="248"/>
      <c r="R189" s="248"/>
      <c r="S189" s="248"/>
      <c r="T189" s="249"/>
      <c r="AT189" s="250" t="s">
        <v>178</v>
      </c>
      <c r="AU189" s="250" t="s">
        <v>89</v>
      </c>
      <c r="AV189" s="11" t="s">
        <v>89</v>
      </c>
      <c r="AW189" s="11" t="s">
        <v>6</v>
      </c>
      <c r="AX189" s="11" t="s">
        <v>23</v>
      </c>
      <c r="AY189" s="250" t="s">
        <v>131</v>
      </c>
    </row>
    <row r="190" s="1" customFormat="1" ht="16.5" customHeight="1">
      <c r="B190" s="46"/>
      <c r="C190" s="219" t="s">
        <v>359</v>
      </c>
      <c r="D190" s="219" t="s">
        <v>135</v>
      </c>
      <c r="E190" s="220" t="s">
        <v>360</v>
      </c>
      <c r="F190" s="221" t="s">
        <v>361</v>
      </c>
      <c r="G190" s="222" t="s">
        <v>173</v>
      </c>
      <c r="H190" s="223">
        <v>64.180000000000007</v>
      </c>
      <c r="I190" s="224"/>
      <c r="J190" s="225">
        <f>ROUND(I190*H190,2)</f>
        <v>0</v>
      </c>
      <c r="K190" s="221" t="s">
        <v>139</v>
      </c>
      <c r="L190" s="72"/>
      <c r="M190" s="226" t="s">
        <v>41</v>
      </c>
      <c r="N190" s="227" t="s">
        <v>51</v>
      </c>
      <c r="O190" s="47"/>
      <c r="P190" s="228">
        <f>O190*H190</f>
        <v>0</v>
      </c>
      <c r="Q190" s="228">
        <v>0</v>
      </c>
      <c r="R190" s="228">
        <f>Q190*H190</f>
        <v>0</v>
      </c>
      <c r="S190" s="228">
        <v>0.13950000000000001</v>
      </c>
      <c r="T190" s="229">
        <f>S190*H190</f>
        <v>8.9531100000000023</v>
      </c>
      <c r="AR190" s="23" t="s">
        <v>268</v>
      </c>
      <c r="AT190" s="23" t="s">
        <v>135</v>
      </c>
      <c r="AU190" s="23" t="s">
        <v>89</v>
      </c>
      <c r="AY190" s="23" t="s">
        <v>131</v>
      </c>
      <c r="BE190" s="230">
        <f>IF(N190="základní",J190,0)</f>
        <v>0</v>
      </c>
      <c r="BF190" s="230">
        <f>IF(N190="snížená",J190,0)</f>
        <v>0</v>
      </c>
      <c r="BG190" s="230">
        <f>IF(N190="zákl. přenesená",J190,0)</f>
        <v>0</v>
      </c>
      <c r="BH190" s="230">
        <f>IF(N190="sníž. přenesená",J190,0)</f>
        <v>0</v>
      </c>
      <c r="BI190" s="230">
        <f>IF(N190="nulová",J190,0)</f>
        <v>0</v>
      </c>
      <c r="BJ190" s="23" t="s">
        <v>23</v>
      </c>
      <c r="BK190" s="230">
        <f>ROUND(I190*H190,2)</f>
        <v>0</v>
      </c>
      <c r="BL190" s="23" t="s">
        <v>268</v>
      </c>
      <c r="BM190" s="23" t="s">
        <v>362</v>
      </c>
    </row>
    <row r="191" s="11" customFormat="1">
      <c r="B191" s="240"/>
      <c r="C191" s="241"/>
      <c r="D191" s="237" t="s">
        <v>178</v>
      </c>
      <c r="E191" s="242" t="s">
        <v>41</v>
      </c>
      <c r="F191" s="243" t="s">
        <v>363</v>
      </c>
      <c r="G191" s="241"/>
      <c r="H191" s="244">
        <v>64.180000000000007</v>
      </c>
      <c r="I191" s="245"/>
      <c r="J191" s="241"/>
      <c r="K191" s="241"/>
      <c r="L191" s="246"/>
      <c r="M191" s="247"/>
      <c r="N191" s="248"/>
      <c r="O191" s="248"/>
      <c r="P191" s="248"/>
      <c r="Q191" s="248"/>
      <c r="R191" s="248"/>
      <c r="S191" s="248"/>
      <c r="T191" s="249"/>
      <c r="AT191" s="250" t="s">
        <v>178</v>
      </c>
      <c r="AU191" s="250" t="s">
        <v>89</v>
      </c>
      <c r="AV191" s="11" t="s">
        <v>89</v>
      </c>
      <c r="AW191" s="11" t="s">
        <v>43</v>
      </c>
      <c r="AX191" s="11" t="s">
        <v>80</v>
      </c>
      <c r="AY191" s="250" t="s">
        <v>131</v>
      </c>
    </row>
    <row r="192" s="12" customFormat="1">
      <c r="B192" s="251"/>
      <c r="C192" s="252"/>
      <c r="D192" s="237" t="s">
        <v>178</v>
      </c>
      <c r="E192" s="253" t="s">
        <v>41</v>
      </c>
      <c r="F192" s="254" t="s">
        <v>181</v>
      </c>
      <c r="G192" s="252"/>
      <c r="H192" s="255">
        <v>64.180000000000007</v>
      </c>
      <c r="I192" s="256"/>
      <c r="J192" s="252"/>
      <c r="K192" s="252"/>
      <c r="L192" s="257"/>
      <c r="M192" s="258"/>
      <c r="N192" s="259"/>
      <c r="O192" s="259"/>
      <c r="P192" s="259"/>
      <c r="Q192" s="259"/>
      <c r="R192" s="259"/>
      <c r="S192" s="259"/>
      <c r="T192" s="260"/>
      <c r="AT192" s="261" t="s">
        <v>178</v>
      </c>
      <c r="AU192" s="261" t="s">
        <v>89</v>
      </c>
      <c r="AV192" s="12" t="s">
        <v>174</v>
      </c>
      <c r="AW192" s="12" t="s">
        <v>43</v>
      </c>
      <c r="AX192" s="12" t="s">
        <v>23</v>
      </c>
      <c r="AY192" s="261" t="s">
        <v>131</v>
      </c>
    </row>
    <row r="193" s="1" customFormat="1" ht="25.5" customHeight="1">
      <c r="B193" s="46"/>
      <c r="C193" s="219" t="s">
        <v>364</v>
      </c>
      <c r="D193" s="219" t="s">
        <v>135</v>
      </c>
      <c r="E193" s="220" t="s">
        <v>365</v>
      </c>
      <c r="F193" s="221" t="s">
        <v>366</v>
      </c>
      <c r="G193" s="222" t="s">
        <v>173</v>
      </c>
      <c r="H193" s="223">
        <v>64.180000000000007</v>
      </c>
      <c r="I193" s="224"/>
      <c r="J193" s="225">
        <f>ROUND(I193*H193,2)</f>
        <v>0</v>
      </c>
      <c r="K193" s="221" t="s">
        <v>41</v>
      </c>
      <c r="L193" s="72"/>
      <c r="M193" s="226" t="s">
        <v>41</v>
      </c>
      <c r="N193" s="227" t="s">
        <v>51</v>
      </c>
      <c r="O193" s="47"/>
      <c r="P193" s="228">
        <f>O193*H193</f>
        <v>0</v>
      </c>
      <c r="Q193" s="228">
        <v>0.0039199999999999999</v>
      </c>
      <c r="R193" s="228">
        <f>Q193*H193</f>
        <v>0.25158560000000002</v>
      </c>
      <c r="S193" s="228">
        <v>0</v>
      </c>
      <c r="T193" s="229">
        <f>S193*H193</f>
        <v>0</v>
      </c>
      <c r="AR193" s="23" t="s">
        <v>268</v>
      </c>
      <c r="AT193" s="23" t="s">
        <v>135</v>
      </c>
      <c r="AU193" s="23" t="s">
        <v>89</v>
      </c>
      <c r="AY193" s="23" t="s">
        <v>131</v>
      </c>
      <c r="BE193" s="230">
        <f>IF(N193="základní",J193,0)</f>
        <v>0</v>
      </c>
      <c r="BF193" s="230">
        <f>IF(N193="snížená",J193,0)</f>
        <v>0</v>
      </c>
      <c r="BG193" s="230">
        <f>IF(N193="zákl. přenesená",J193,0)</f>
        <v>0</v>
      </c>
      <c r="BH193" s="230">
        <f>IF(N193="sníž. přenesená",J193,0)</f>
        <v>0</v>
      </c>
      <c r="BI193" s="230">
        <f>IF(N193="nulová",J193,0)</f>
        <v>0</v>
      </c>
      <c r="BJ193" s="23" t="s">
        <v>23</v>
      </c>
      <c r="BK193" s="230">
        <f>ROUND(I193*H193,2)</f>
        <v>0</v>
      </c>
      <c r="BL193" s="23" t="s">
        <v>268</v>
      </c>
      <c r="BM193" s="23" t="s">
        <v>367</v>
      </c>
    </row>
    <row r="194" s="11" customFormat="1">
      <c r="B194" s="240"/>
      <c r="C194" s="241"/>
      <c r="D194" s="237" t="s">
        <v>178</v>
      </c>
      <c r="E194" s="242" t="s">
        <v>41</v>
      </c>
      <c r="F194" s="243" t="s">
        <v>368</v>
      </c>
      <c r="G194" s="241"/>
      <c r="H194" s="244">
        <v>64.180000000000007</v>
      </c>
      <c r="I194" s="245"/>
      <c r="J194" s="241"/>
      <c r="K194" s="241"/>
      <c r="L194" s="246"/>
      <c r="M194" s="247"/>
      <c r="N194" s="248"/>
      <c r="O194" s="248"/>
      <c r="P194" s="248"/>
      <c r="Q194" s="248"/>
      <c r="R194" s="248"/>
      <c r="S194" s="248"/>
      <c r="T194" s="249"/>
      <c r="AT194" s="250" t="s">
        <v>178</v>
      </c>
      <c r="AU194" s="250" t="s">
        <v>89</v>
      </c>
      <c r="AV194" s="11" t="s">
        <v>89</v>
      </c>
      <c r="AW194" s="11" t="s">
        <v>43</v>
      </c>
      <c r="AX194" s="11" t="s">
        <v>23</v>
      </c>
      <c r="AY194" s="250" t="s">
        <v>131</v>
      </c>
    </row>
    <row r="195" s="1" customFormat="1" ht="25.5" customHeight="1">
      <c r="B195" s="46"/>
      <c r="C195" s="219" t="s">
        <v>369</v>
      </c>
      <c r="D195" s="219" t="s">
        <v>135</v>
      </c>
      <c r="E195" s="220" t="s">
        <v>370</v>
      </c>
      <c r="F195" s="221" t="s">
        <v>371</v>
      </c>
      <c r="G195" s="222" t="s">
        <v>173</v>
      </c>
      <c r="H195" s="223">
        <v>8.5299999999999994</v>
      </c>
      <c r="I195" s="224"/>
      <c r="J195" s="225">
        <f>ROUND(I195*H195,2)</f>
        <v>0</v>
      </c>
      <c r="K195" s="221" t="s">
        <v>305</v>
      </c>
      <c r="L195" s="72"/>
      <c r="M195" s="226" t="s">
        <v>41</v>
      </c>
      <c r="N195" s="227" t="s">
        <v>51</v>
      </c>
      <c r="O195" s="47"/>
      <c r="P195" s="228">
        <f>O195*H195</f>
        <v>0</v>
      </c>
      <c r="Q195" s="228">
        <v>0</v>
      </c>
      <c r="R195" s="228">
        <f>Q195*H195</f>
        <v>0</v>
      </c>
      <c r="S195" s="228">
        <v>0</v>
      </c>
      <c r="T195" s="229">
        <f>S195*H195</f>
        <v>0</v>
      </c>
      <c r="AR195" s="23" t="s">
        <v>268</v>
      </c>
      <c r="AT195" s="23" t="s">
        <v>135</v>
      </c>
      <c r="AU195" s="23" t="s">
        <v>89</v>
      </c>
      <c r="AY195" s="23" t="s">
        <v>131</v>
      </c>
      <c r="BE195" s="230">
        <f>IF(N195="základní",J195,0)</f>
        <v>0</v>
      </c>
      <c r="BF195" s="230">
        <f>IF(N195="snížená",J195,0)</f>
        <v>0</v>
      </c>
      <c r="BG195" s="230">
        <f>IF(N195="zákl. přenesená",J195,0)</f>
        <v>0</v>
      </c>
      <c r="BH195" s="230">
        <f>IF(N195="sníž. přenesená",J195,0)</f>
        <v>0</v>
      </c>
      <c r="BI195" s="230">
        <f>IF(N195="nulová",J195,0)</f>
        <v>0</v>
      </c>
      <c r="BJ195" s="23" t="s">
        <v>23</v>
      </c>
      <c r="BK195" s="230">
        <f>ROUND(I195*H195,2)</f>
        <v>0</v>
      </c>
      <c r="BL195" s="23" t="s">
        <v>268</v>
      </c>
      <c r="BM195" s="23" t="s">
        <v>372</v>
      </c>
    </row>
    <row r="196" s="11" customFormat="1">
      <c r="B196" s="240"/>
      <c r="C196" s="241"/>
      <c r="D196" s="237" t="s">
        <v>178</v>
      </c>
      <c r="E196" s="242" t="s">
        <v>41</v>
      </c>
      <c r="F196" s="243" t="s">
        <v>373</v>
      </c>
      <c r="G196" s="241"/>
      <c r="H196" s="244">
        <v>8.5299999999999994</v>
      </c>
      <c r="I196" s="245"/>
      <c r="J196" s="241"/>
      <c r="K196" s="241"/>
      <c r="L196" s="246"/>
      <c r="M196" s="247"/>
      <c r="N196" s="248"/>
      <c r="O196" s="248"/>
      <c r="P196" s="248"/>
      <c r="Q196" s="248"/>
      <c r="R196" s="248"/>
      <c r="S196" s="248"/>
      <c r="T196" s="249"/>
      <c r="AT196" s="250" t="s">
        <v>178</v>
      </c>
      <c r="AU196" s="250" t="s">
        <v>89</v>
      </c>
      <c r="AV196" s="11" t="s">
        <v>89</v>
      </c>
      <c r="AW196" s="11" t="s">
        <v>43</v>
      </c>
      <c r="AX196" s="11" t="s">
        <v>80</v>
      </c>
      <c r="AY196" s="250" t="s">
        <v>131</v>
      </c>
    </row>
    <row r="197" s="12" customFormat="1">
      <c r="B197" s="251"/>
      <c r="C197" s="252"/>
      <c r="D197" s="237" t="s">
        <v>178</v>
      </c>
      <c r="E197" s="253" t="s">
        <v>41</v>
      </c>
      <c r="F197" s="254" t="s">
        <v>181</v>
      </c>
      <c r="G197" s="252"/>
      <c r="H197" s="255">
        <v>8.5299999999999994</v>
      </c>
      <c r="I197" s="256"/>
      <c r="J197" s="252"/>
      <c r="K197" s="252"/>
      <c r="L197" s="257"/>
      <c r="M197" s="258"/>
      <c r="N197" s="259"/>
      <c r="O197" s="259"/>
      <c r="P197" s="259"/>
      <c r="Q197" s="259"/>
      <c r="R197" s="259"/>
      <c r="S197" s="259"/>
      <c r="T197" s="260"/>
      <c r="AT197" s="261" t="s">
        <v>178</v>
      </c>
      <c r="AU197" s="261" t="s">
        <v>89</v>
      </c>
      <c r="AV197" s="12" t="s">
        <v>174</v>
      </c>
      <c r="AW197" s="12" t="s">
        <v>43</v>
      </c>
      <c r="AX197" s="12" t="s">
        <v>23</v>
      </c>
      <c r="AY197" s="261" t="s">
        <v>131</v>
      </c>
    </row>
    <row r="198" s="1" customFormat="1" ht="16.5" customHeight="1">
      <c r="B198" s="46"/>
      <c r="C198" s="272" t="s">
        <v>374</v>
      </c>
      <c r="D198" s="272" t="s">
        <v>206</v>
      </c>
      <c r="E198" s="273" t="s">
        <v>375</v>
      </c>
      <c r="F198" s="274" t="s">
        <v>376</v>
      </c>
      <c r="G198" s="275" t="s">
        <v>173</v>
      </c>
      <c r="H198" s="276">
        <v>73.807000000000002</v>
      </c>
      <c r="I198" s="277"/>
      <c r="J198" s="278">
        <f>ROUND(I198*H198,2)</f>
        <v>0</v>
      </c>
      <c r="K198" s="274" t="s">
        <v>139</v>
      </c>
      <c r="L198" s="279"/>
      <c r="M198" s="280" t="s">
        <v>41</v>
      </c>
      <c r="N198" s="281" t="s">
        <v>51</v>
      </c>
      <c r="O198" s="47"/>
      <c r="P198" s="228">
        <f>O198*H198</f>
        <v>0</v>
      </c>
      <c r="Q198" s="228">
        <v>0.124</v>
      </c>
      <c r="R198" s="228">
        <f>Q198*H198</f>
        <v>9.1520679999999999</v>
      </c>
      <c r="S198" s="228">
        <v>0</v>
      </c>
      <c r="T198" s="229">
        <f>S198*H198</f>
        <v>0</v>
      </c>
      <c r="AR198" s="23" t="s">
        <v>300</v>
      </c>
      <c r="AT198" s="23" t="s">
        <v>206</v>
      </c>
      <c r="AU198" s="23" t="s">
        <v>89</v>
      </c>
      <c r="AY198" s="23" t="s">
        <v>131</v>
      </c>
      <c r="BE198" s="230">
        <f>IF(N198="základní",J198,0)</f>
        <v>0</v>
      </c>
      <c r="BF198" s="230">
        <f>IF(N198="snížená",J198,0)</f>
        <v>0</v>
      </c>
      <c r="BG198" s="230">
        <f>IF(N198="zákl. přenesená",J198,0)</f>
        <v>0</v>
      </c>
      <c r="BH198" s="230">
        <f>IF(N198="sníž. přenesená",J198,0)</f>
        <v>0</v>
      </c>
      <c r="BI198" s="230">
        <f>IF(N198="nulová",J198,0)</f>
        <v>0</v>
      </c>
      <c r="BJ198" s="23" t="s">
        <v>23</v>
      </c>
      <c r="BK198" s="230">
        <f>ROUND(I198*H198,2)</f>
        <v>0</v>
      </c>
      <c r="BL198" s="23" t="s">
        <v>268</v>
      </c>
      <c r="BM198" s="23" t="s">
        <v>377</v>
      </c>
    </row>
    <row r="199" s="1" customFormat="1">
      <c r="B199" s="46"/>
      <c r="C199" s="74"/>
      <c r="D199" s="237" t="s">
        <v>378</v>
      </c>
      <c r="E199" s="74"/>
      <c r="F199" s="238" t="s">
        <v>379</v>
      </c>
      <c r="G199" s="74"/>
      <c r="H199" s="74"/>
      <c r="I199" s="190"/>
      <c r="J199" s="74"/>
      <c r="K199" s="74"/>
      <c r="L199" s="72"/>
      <c r="M199" s="239"/>
      <c r="N199" s="47"/>
      <c r="O199" s="47"/>
      <c r="P199" s="47"/>
      <c r="Q199" s="47"/>
      <c r="R199" s="47"/>
      <c r="S199" s="47"/>
      <c r="T199" s="95"/>
      <c r="AT199" s="23" t="s">
        <v>378</v>
      </c>
      <c r="AU199" s="23" t="s">
        <v>89</v>
      </c>
    </row>
    <row r="200" s="11" customFormat="1">
      <c r="B200" s="240"/>
      <c r="C200" s="241"/>
      <c r="D200" s="237" t="s">
        <v>178</v>
      </c>
      <c r="E200" s="242" t="s">
        <v>41</v>
      </c>
      <c r="F200" s="243" t="s">
        <v>380</v>
      </c>
      <c r="G200" s="241"/>
      <c r="H200" s="244">
        <v>73.807000000000002</v>
      </c>
      <c r="I200" s="245"/>
      <c r="J200" s="241"/>
      <c r="K200" s="241"/>
      <c r="L200" s="246"/>
      <c r="M200" s="247"/>
      <c r="N200" s="248"/>
      <c r="O200" s="248"/>
      <c r="P200" s="248"/>
      <c r="Q200" s="248"/>
      <c r="R200" s="248"/>
      <c r="S200" s="248"/>
      <c r="T200" s="249"/>
      <c r="AT200" s="250" t="s">
        <v>178</v>
      </c>
      <c r="AU200" s="250" t="s">
        <v>89</v>
      </c>
      <c r="AV200" s="11" t="s">
        <v>89</v>
      </c>
      <c r="AW200" s="11" t="s">
        <v>43</v>
      </c>
      <c r="AX200" s="11" t="s">
        <v>23</v>
      </c>
      <c r="AY200" s="250" t="s">
        <v>131</v>
      </c>
    </row>
    <row r="201" s="1" customFormat="1" ht="25.5" customHeight="1">
      <c r="B201" s="46"/>
      <c r="C201" s="219" t="s">
        <v>381</v>
      </c>
      <c r="D201" s="219" t="s">
        <v>135</v>
      </c>
      <c r="E201" s="220" t="s">
        <v>382</v>
      </c>
      <c r="F201" s="221" t="s">
        <v>383</v>
      </c>
      <c r="G201" s="222" t="s">
        <v>173</v>
      </c>
      <c r="H201" s="223">
        <v>8.5299999999999994</v>
      </c>
      <c r="I201" s="224"/>
      <c r="J201" s="225">
        <f>ROUND(I201*H201,2)</f>
        <v>0</v>
      </c>
      <c r="K201" s="221" t="s">
        <v>305</v>
      </c>
      <c r="L201" s="72"/>
      <c r="M201" s="226" t="s">
        <v>41</v>
      </c>
      <c r="N201" s="227" t="s">
        <v>51</v>
      </c>
      <c r="O201" s="47"/>
      <c r="P201" s="228">
        <f>O201*H201</f>
        <v>0</v>
      </c>
      <c r="Q201" s="228">
        <v>0</v>
      </c>
      <c r="R201" s="228">
        <f>Q201*H201</f>
        <v>0</v>
      </c>
      <c r="S201" s="228">
        <v>0</v>
      </c>
      <c r="T201" s="229">
        <f>S201*H201</f>
        <v>0</v>
      </c>
      <c r="AR201" s="23" t="s">
        <v>268</v>
      </c>
      <c r="AT201" s="23" t="s">
        <v>135</v>
      </c>
      <c r="AU201" s="23" t="s">
        <v>89</v>
      </c>
      <c r="AY201" s="23" t="s">
        <v>131</v>
      </c>
      <c r="BE201" s="230">
        <f>IF(N201="základní",J201,0)</f>
        <v>0</v>
      </c>
      <c r="BF201" s="230">
        <f>IF(N201="snížená",J201,0)</f>
        <v>0</v>
      </c>
      <c r="BG201" s="230">
        <f>IF(N201="zákl. přenesená",J201,0)</f>
        <v>0</v>
      </c>
      <c r="BH201" s="230">
        <f>IF(N201="sníž. přenesená",J201,0)</f>
        <v>0</v>
      </c>
      <c r="BI201" s="230">
        <f>IF(N201="nulová",J201,0)</f>
        <v>0</v>
      </c>
      <c r="BJ201" s="23" t="s">
        <v>23</v>
      </c>
      <c r="BK201" s="230">
        <f>ROUND(I201*H201,2)</f>
        <v>0</v>
      </c>
      <c r="BL201" s="23" t="s">
        <v>268</v>
      </c>
      <c r="BM201" s="23" t="s">
        <v>384</v>
      </c>
    </row>
    <row r="202" s="11" customFormat="1">
      <c r="B202" s="240"/>
      <c r="C202" s="241"/>
      <c r="D202" s="237" t="s">
        <v>178</v>
      </c>
      <c r="E202" s="242" t="s">
        <v>41</v>
      </c>
      <c r="F202" s="243" t="s">
        <v>385</v>
      </c>
      <c r="G202" s="241"/>
      <c r="H202" s="244">
        <v>8.5299999999999994</v>
      </c>
      <c r="I202" s="245"/>
      <c r="J202" s="241"/>
      <c r="K202" s="241"/>
      <c r="L202" s="246"/>
      <c r="M202" s="247"/>
      <c r="N202" s="248"/>
      <c r="O202" s="248"/>
      <c r="P202" s="248"/>
      <c r="Q202" s="248"/>
      <c r="R202" s="248"/>
      <c r="S202" s="248"/>
      <c r="T202" s="249"/>
      <c r="AT202" s="250" t="s">
        <v>178</v>
      </c>
      <c r="AU202" s="250" t="s">
        <v>89</v>
      </c>
      <c r="AV202" s="11" t="s">
        <v>89</v>
      </c>
      <c r="AW202" s="11" t="s">
        <v>43</v>
      </c>
      <c r="AX202" s="11" t="s">
        <v>23</v>
      </c>
      <c r="AY202" s="250" t="s">
        <v>131</v>
      </c>
    </row>
    <row r="203" s="1" customFormat="1" ht="25.5" customHeight="1">
      <c r="B203" s="46"/>
      <c r="C203" s="219" t="s">
        <v>300</v>
      </c>
      <c r="D203" s="219" t="s">
        <v>135</v>
      </c>
      <c r="E203" s="220" t="s">
        <v>386</v>
      </c>
      <c r="F203" s="221" t="s">
        <v>387</v>
      </c>
      <c r="G203" s="222" t="s">
        <v>173</v>
      </c>
      <c r="H203" s="223">
        <v>64.200000000000003</v>
      </c>
      <c r="I203" s="224"/>
      <c r="J203" s="225">
        <f>ROUND(I203*H203,2)</f>
        <v>0</v>
      </c>
      <c r="K203" s="221" t="s">
        <v>41</v>
      </c>
      <c r="L203" s="72"/>
      <c r="M203" s="226" t="s">
        <v>41</v>
      </c>
      <c r="N203" s="227" t="s">
        <v>51</v>
      </c>
      <c r="O203" s="47"/>
      <c r="P203" s="228">
        <f>O203*H203</f>
        <v>0</v>
      </c>
      <c r="Q203" s="228">
        <v>0</v>
      </c>
      <c r="R203" s="228">
        <f>Q203*H203</f>
        <v>0</v>
      </c>
      <c r="S203" s="228">
        <v>0</v>
      </c>
      <c r="T203" s="229">
        <f>S203*H203</f>
        <v>0</v>
      </c>
      <c r="AR203" s="23" t="s">
        <v>268</v>
      </c>
      <c r="AT203" s="23" t="s">
        <v>135</v>
      </c>
      <c r="AU203" s="23" t="s">
        <v>89</v>
      </c>
      <c r="AY203" s="23" t="s">
        <v>131</v>
      </c>
      <c r="BE203" s="230">
        <f>IF(N203="základní",J203,0)</f>
        <v>0</v>
      </c>
      <c r="BF203" s="230">
        <f>IF(N203="snížená",J203,0)</f>
        <v>0</v>
      </c>
      <c r="BG203" s="230">
        <f>IF(N203="zákl. přenesená",J203,0)</f>
        <v>0</v>
      </c>
      <c r="BH203" s="230">
        <f>IF(N203="sníž. přenesená",J203,0)</f>
        <v>0</v>
      </c>
      <c r="BI203" s="230">
        <f>IF(N203="nulová",J203,0)</f>
        <v>0</v>
      </c>
      <c r="BJ203" s="23" t="s">
        <v>23</v>
      </c>
      <c r="BK203" s="230">
        <f>ROUND(I203*H203,2)</f>
        <v>0</v>
      </c>
      <c r="BL203" s="23" t="s">
        <v>268</v>
      </c>
      <c r="BM203" s="23" t="s">
        <v>388</v>
      </c>
    </row>
    <row r="204" s="1" customFormat="1" ht="25.5" customHeight="1">
      <c r="B204" s="46"/>
      <c r="C204" s="219" t="s">
        <v>389</v>
      </c>
      <c r="D204" s="219" t="s">
        <v>135</v>
      </c>
      <c r="E204" s="220" t="s">
        <v>390</v>
      </c>
      <c r="F204" s="221" t="s">
        <v>391</v>
      </c>
      <c r="G204" s="222" t="s">
        <v>173</v>
      </c>
      <c r="H204" s="223">
        <v>64.200000000000003</v>
      </c>
      <c r="I204" s="224"/>
      <c r="J204" s="225">
        <f>ROUND(I204*H204,2)</f>
        <v>0</v>
      </c>
      <c r="K204" s="221" t="s">
        <v>41</v>
      </c>
      <c r="L204" s="72"/>
      <c r="M204" s="226" t="s">
        <v>41</v>
      </c>
      <c r="N204" s="227" t="s">
        <v>51</v>
      </c>
      <c r="O204" s="47"/>
      <c r="P204" s="228">
        <f>O204*H204</f>
        <v>0</v>
      </c>
      <c r="Q204" s="228">
        <v>0</v>
      </c>
      <c r="R204" s="228">
        <f>Q204*H204</f>
        <v>0</v>
      </c>
      <c r="S204" s="228">
        <v>0</v>
      </c>
      <c r="T204" s="229">
        <f>S204*H204</f>
        <v>0</v>
      </c>
      <c r="AR204" s="23" t="s">
        <v>268</v>
      </c>
      <c r="AT204" s="23" t="s">
        <v>135</v>
      </c>
      <c r="AU204" s="23" t="s">
        <v>89</v>
      </c>
      <c r="AY204" s="23" t="s">
        <v>131</v>
      </c>
      <c r="BE204" s="230">
        <f>IF(N204="základní",J204,0)</f>
        <v>0</v>
      </c>
      <c r="BF204" s="230">
        <f>IF(N204="snížená",J204,0)</f>
        <v>0</v>
      </c>
      <c r="BG204" s="230">
        <f>IF(N204="zákl. přenesená",J204,0)</f>
        <v>0</v>
      </c>
      <c r="BH204" s="230">
        <f>IF(N204="sníž. přenesená",J204,0)</f>
        <v>0</v>
      </c>
      <c r="BI204" s="230">
        <f>IF(N204="nulová",J204,0)</f>
        <v>0</v>
      </c>
      <c r="BJ204" s="23" t="s">
        <v>23</v>
      </c>
      <c r="BK204" s="230">
        <f>ROUND(I204*H204,2)</f>
        <v>0</v>
      </c>
      <c r="BL204" s="23" t="s">
        <v>268</v>
      </c>
      <c r="BM204" s="23" t="s">
        <v>392</v>
      </c>
    </row>
    <row r="205" s="1" customFormat="1" ht="25.5" customHeight="1">
      <c r="B205" s="46"/>
      <c r="C205" s="219" t="s">
        <v>393</v>
      </c>
      <c r="D205" s="219" t="s">
        <v>135</v>
      </c>
      <c r="E205" s="220" t="s">
        <v>394</v>
      </c>
      <c r="F205" s="221" t="s">
        <v>395</v>
      </c>
      <c r="G205" s="222" t="s">
        <v>173</v>
      </c>
      <c r="H205" s="223">
        <v>64.200000000000003</v>
      </c>
      <c r="I205" s="224"/>
      <c r="J205" s="225">
        <f>ROUND(I205*H205,2)</f>
        <v>0</v>
      </c>
      <c r="K205" s="221" t="s">
        <v>305</v>
      </c>
      <c r="L205" s="72"/>
      <c r="M205" s="226" t="s">
        <v>41</v>
      </c>
      <c r="N205" s="227" t="s">
        <v>51</v>
      </c>
      <c r="O205" s="47"/>
      <c r="P205" s="228">
        <f>O205*H205</f>
        <v>0</v>
      </c>
      <c r="Q205" s="228">
        <v>0.0071500000000000001</v>
      </c>
      <c r="R205" s="228">
        <f>Q205*H205</f>
        <v>0.45903000000000005</v>
      </c>
      <c r="S205" s="228">
        <v>0</v>
      </c>
      <c r="T205" s="229">
        <f>S205*H205</f>
        <v>0</v>
      </c>
      <c r="AR205" s="23" t="s">
        <v>268</v>
      </c>
      <c r="AT205" s="23" t="s">
        <v>135</v>
      </c>
      <c r="AU205" s="23" t="s">
        <v>89</v>
      </c>
      <c r="AY205" s="23" t="s">
        <v>131</v>
      </c>
      <c r="BE205" s="230">
        <f>IF(N205="základní",J205,0)</f>
        <v>0</v>
      </c>
      <c r="BF205" s="230">
        <f>IF(N205="snížená",J205,0)</f>
        <v>0</v>
      </c>
      <c r="BG205" s="230">
        <f>IF(N205="zákl. přenesená",J205,0)</f>
        <v>0</v>
      </c>
      <c r="BH205" s="230">
        <f>IF(N205="sníž. přenesená",J205,0)</f>
        <v>0</v>
      </c>
      <c r="BI205" s="230">
        <f>IF(N205="nulová",J205,0)</f>
        <v>0</v>
      </c>
      <c r="BJ205" s="23" t="s">
        <v>23</v>
      </c>
      <c r="BK205" s="230">
        <f>ROUND(I205*H205,2)</f>
        <v>0</v>
      </c>
      <c r="BL205" s="23" t="s">
        <v>268</v>
      </c>
      <c r="BM205" s="23" t="s">
        <v>396</v>
      </c>
    </row>
    <row r="206" s="1" customFormat="1" ht="25.5" customHeight="1">
      <c r="B206" s="46"/>
      <c r="C206" s="219" t="s">
        <v>397</v>
      </c>
      <c r="D206" s="219" t="s">
        <v>135</v>
      </c>
      <c r="E206" s="220" t="s">
        <v>398</v>
      </c>
      <c r="F206" s="221" t="s">
        <v>399</v>
      </c>
      <c r="G206" s="222" t="s">
        <v>173</v>
      </c>
      <c r="H206" s="223">
        <v>43.939999999999998</v>
      </c>
      <c r="I206" s="224"/>
      <c r="J206" s="225">
        <f>ROUND(I206*H206,2)</f>
        <v>0</v>
      </c>
      <c r="K206" s="221" t="s">
        <v>139</v>
      </c>
      <c r="L206" s="72"/>
      <c r="M206" s="226" t="s">
        <v>41</v>
      </c>
      <c r="N206" s="227" t="s">
        <v>51</v>
      </c>
      <c r="O206" s="47"/>
      <c r="P206" s="228">
        <f>O206*H206</f>
        <v>0</v>
      </c>
      <c r="Q206" s="228">
        <v>0.0077000000000000002</v>
      </c>
      <c r="R206" s="228">
        <f>Q206*H206</f>
        <v>0.33833799999999997</v>
      </c>
      <c r="S206" s="228">
        <v>0</v>
      </c>
      <c r="T206" s="229">
        <f>S206*H206</f>
        <v>0</v>
      </c>
      <c r="AR206" s="23" t="s">
        <v>174</v>
      </c>
      <c r="AT206" s="23" t="s">
        <v>135</v>
      </c>
      <c r="AU206" s="23" t="s">
        <v>89</v>
      </c>
      <c r="AY206" s="23" t="s">
        <v>131</v>
      </c>
      <c r="BE206" s="230">
        <f>IF(N206="základní",J206,0)</f>
        <v>0</v>
      </c>
      <c r="BF206" s="230">
        <f>IF(N206="snížená",J206,0)</f>
        <v>0</v>
      </c>
      <c r="BG206" s="230">
        <f>IF(N206="zákl. přenesená",J206,0)</f>
        <v>0</v>
      </c>
      <c r="BH206" s="230">
        <f>IF(N206="sníž. přenesená",J206,0)</f>
        <v>0</v>
      </c>
      <c r="BI206" s="230">
        <f>IF(N206="nulová",J206,0)</f>
        <v>0</v>
      </c>
      <c r="BJ206" s="23" t="s">
        <v>23</v>
      </c>
      <c r="BK206" s="230">
        <f>ROUND(I206*H206,2)</f>
        <v>0</v>
      </c>
      <c r="BL206" s="23" t="s">
        <v>174</v>
      </c>
      <c r="BM206" s="23" t="s">
        <v>400</v>
      </c>
    </row>
    <row r="207" s="1" customFormat="1">
      <c r="B207" s="46"/>
      <c r="C207" s="74"/>
      <c r="D207" s="237" t="s">
        <v>176</v>
      </c>
      <c r="E207" s="74"/>
      <c r="F207" s="238" t="s">
        <v>401</v>
      </c>
      <c r="G207" s="74"/>
      <c r="H207" s="74"/>
      <c r="I207" s="190"/>
      <c r="J207" s="74"/>
      <c r="K207" s="74"/>
      <c r="L207" s="72"/>
      <c r="M207" s="239"/>
      <c r="N207" s="47"/>
      <c r="O207" s="47"/>
      <c r="P207" s="47"/>
      <c r="Q207" s="47"/>
      <c r="R207" s="47"/>
      <c r="S207" s="47"/>
      <c r="T207" s="95"/>
      <c r="AT207" s="23" t="s">
        <v>176</v>
      </c>
      <c r="AU207" s="23" t="s">
        <v>89</v>
      </c>
    </row>
    <row r="208" s="1" customFormat="1" ht="25.5" customHeight="1">
      <c r="B208" s="46"/>
      <c r="C208" s="219" t="s">
        <v>402</v>
      </c>
      <c r="D208" s="219" t="s">
        <v>135</v>
      </c>
      <c r="E208" s="220" t="s">
        <v>403</v>
      </c>
      <c r="F208" s="221" t="s">
        <v>404</v>
      </c>
      <c r="G208" s="222" t="s">
        <v>173</v>
      </c>
      <c r="H208" s="223">
        <v>43.939999999999998</v>
      </c>
      <c r="I208" s="224"/>
      <c r="J208" s="225">
        <f>ROUND(I208*H208,2)</f>
        <v>0</v>
      </c>
      <c r="K208" s="221" t="s">
        <v>139</v>
      </c>
      <c r="L208" s="72"/>
      <c r="M208" s="226" t="s">
        <v>41</v>
      </c>
      <c r="N208" s="227" t="s">
        <v>51</v>
      </c>
      <c r="O208" s="47"/>
      <c r="P208" s="228">
        <f>O208*H208</f>
        <v>0</v>
      </c>
      <c r="Q208" s="228">
        <v>0.0019300000000000001</v>
      </c>
      <c r="R208" s="228">
        <f>Q208*H208</f>
        <v>0.084804199999999996</v>
      </c>
      <c r="S208" s="228">
        <v>0</v>
      </c>
      <c r="T208" s="229">
        <f>S208*H208</f>
        <v>0</v>
      </c>
      <c r="AR208" s="23" t="s">
        <v>268</v>
      </c>
      <c r="AT208" s="23" t="s">
        <v>135</v>
      </c>
      <c r="AU208" s="23" t="s">
        <v>89</v>
      </c>
      <c r="AY208" s="23" t="s">
        <v>131</v>
      </c>
      <c r="BE208" s="230">
        <f>IF(N208="základní",J208,0)</f>
        <v>0</v>
      </c>
      <c r="BF208" s="230">
        <f>IF(N208="snížená",J208,0)</f>
        <v>0</v>
      </c>
      <c r="BG208" s="230">
        <f>IF(N208="zákl. přenesená",J208,0)</f>
        <v>0</v>
      </c>
      <c r="BH208" s="230">
        <f>IF(N208="sníž. přenesená",J208,0)</f>
        <v>0</v>
      </c>
      <c r="BI208" s="230">
        <f>IF(N208="nulová",J208,0)</f>
        <v>0</v>
      </c>
      <c r="BJ208" s="23" t="s">
        <v>23</v>
      </c>
      <c r="BK208" s="230">
        <f>ROUND(I208*H208,2)</f>
        <v>0</v>
      </c>
      <c r="BL208" s="23" t="s">
        <v>268</v>
      </c>
      <c r="BM208" s="23" t="s">
        <v>405</v>
      </c>
    </row>
    <row r="209" s="1" customFormat="1">
      <c r="B209" s="46"/>
      <c r="C209" s="74"/>
      <c r="D209" s="237" t="s">
        <v>176</v>
      </c>
      <c r="E209" s="74"/>
      <c r="F209" s="238" t="s">
        <v>401</v>
      </c>
      <c r="G209" s="74"/>
      <c r="H209" s="74"/>
      <c r="I209" s="190"/>
      <c r="J209" s="74"/>
      <c r="K209" s="74"/>
      <c r="L209" s="72"/>
      <c r="M209" s="239"/>
      <c r="N209" s="47"/>
      <c r="O209" s="47"/>
      <c r="P209" s="47"/>
      <c r="Q209" s="47"/>
      <c r="R209" s="47"/>
      <c r="S209" s="47"/>
      <c r="T209" s="95"/>
      <c r="AT209" s="23" t="s">
        <v>176</v>
      </c>
      <c r="AU209" s="23" t="s">
        <v>89</v>
      </c>
    </row>
    <row r="210" s="1" customFormat="1" ht="38.25" customHeight="1">
      <c r="B210" s="46"/>
      <c r="C210" s="219" t="s">
        <v>406</v>
      </c>
      <c r="D210" s="219" t="s">
        <v>135</v>
      </c>
      <c r="E210" s="220" t="s">
        <v>407</v>
      </c>
      <c r="F210" s="221" t="s">
        <v>408</v>
      </c>
      <c r="G210" s="222" t="s">
        <v>255</v>
      </c>
      <c r="H210" s="223">
        <v>10.087999999999999</v>
      </c>
      <c r="I210" s="224"/>
      <c r="J210" s="225">
        <f>ROUND(I210*H210,2)</f>
        <v>0</v>
      </c>
      <c r="K210" s="221" t="s">
        <v>139</v>
      </c>
      <c r="L210" s="72"/>
      <c r="M210" s="226" t="s">
        <v>41</v>
      </c>
      <c r="N210" s="227" t="s">
        <v>51</v>
      </c>
      <c r="O210" s="47"/>
      <c r="P210" s="228">
        <f>O210*H210</f>
        <v>0</v>
      </c>
      <c r="Q210" s="228">
        <v>0</v>
      </c>
      <c r="R210" s="228">
        <f>Q210*H210</f>
        <v>0</v>
      </c>
      <c r="S210" s="228">
        <v>0</v>
      </c>
      <c r="T210" s="229">
        <f>S210*H210</f>
        <v>0</v>
      </c>
      <c r="AR210" s="23" t="s">
        <v>268</v>
      </c>
      <c r="AT210" s="23" t="s">
        <v>135</v>
      </c>
      <c r="AU210" s="23" t="s">
        <v>89</v>
      </c>
      <c r="AY210" s="23" t="s">
        <v>131</v>
      </c>
      <c r="BE210" s="230">
        <f>IF(N210="základní",J210,0)</f>
        <v>0</v>
      </c>
      <c r="BF210" s="230">
        <f>IF(N210="snížená",J210,0)</f>
        <v>0</v>
      </c>
      <c r="BG210" s="230">
        <f>IF(N210="zákl. přenesená",J210,0)</f>
        <v>0</v>
      </c>
      <c r="BH210" s="230">
        <f>IF(N210="sníž. přenesená",J210,0)</f>
        <v>0</v>
      </c>
      <c r="BI210" s="230">
        <f>IF(N210="nulová",J210,0)</f>
        <v>0</v>
      </c>
      <c r="BJ210" s="23" t="s">
        <v>23</v>
      </c>
      <c r="BK210" s="230">
        <f>ROUND(I210*H210,2)</f>
        <v>0</v>
      </c>
      <c r="BL210" s="23" t="s">
        <v>268</v>
      </c>
      <c r="BM210" s="23" t="s">
        <v>409</v>
      </c>
    </row>
    <row r="211" s="1" customFormat="1">
      <c r="B211" s="46"/>
      <c r="C211" s="74"/>
      <c r="D211" s="237" t="s">
        <v>176</v>
      </c>
      <c r="E211" s="74"/>
      <c r="F211" s="238" t="s">
        <v>410</v>
      </c>
      <c r="G211" s="74"/>
      <c r="H211" s="74"/>
      <c r="I211" s="190"/>
      <c r="J211" s="74"/>
      <c r="K211" s="74"/>
      <c r="L211" s="72"/>
      <c r="M211" s="239"/>
      <c r="N211" s="47"/>
      <c r="O211" s="47"/>
      <c r="P211" s="47"/>
      <c r="Q211" s="47"/>
      <c r="R211" s="47"/>
      <c r="S211" s="47"/>
      <c r="T211" s="95"/>
      <c r="AT211" s="23" t="s">
        <v>176</v>
      </c>
      <c r="AU211" s="23" t="s">
        <v>89</v>
      </c>
    </row>
    <row r="212" s="10" customFormat="1" ht="29.88" customHeight="1">
      <c r="B212" s="203"/>
      <c r="C212" s="204"/>
      <c r="D212" s="205" t="s">
        <v>79</v>
      </c>
      <c r="E212" s="217" t="s">
        <v>411</v>
      </c>
      <c r="F212" s="217" t="s">
        <v>412</v>
      </c>
      <c r="G212" s="204"/>
      <c r="H212" s="204"/>
      <c r="I212" s="207"/>
      <c r="J212" s="218">
        <f>BK212</f>
        <v>0</v>
      </c>
      <c r="K212" s="204"/>
      <c r="L212" s="209"/>
      <c r="M212" s="210"/>
      <c r="N212" s="211"/>
      <c r="O212" s="211"/>
      <c r="P212" s="212">
        <f>SUM(P213:P216)</f>
        <v>0</v>
      </c>
      <c r="Q212" s="211"/>
      <c r="R212" s="212">
        <f>SUM(R213:R216)</f>
        <v>0.23922199999999999</v>
      </c>
      <c r="S212" s="211"/>
      <c r="T212" s="213">
        <f>SUM(T213:T216)</f>
        <v>0</v>
      </c>
      <c r="AR212" s="214" t="s">
        <v>89</v>
      </c>
      <c r="AT212" s="215" t="s">
        <v>79</v>
      </c>
      <c r="AU212" s="215" t="s">
        <v>23</v>
      </c>
      <c r="AY212" s="214" t="s">
        <v>131</v>
      </c>
      <c r="BK212" s="216">
        <f>SUM(BK213:BK216)</f>
        <v>0</v>
      </c>
    </row>
    <row r="213" s="1" customFormat="1" ht="25.5" customHeight="1">
      <c r="B213" s="46"/>
      <c r="C213" s="219" t="s">
        <v>413</v>
      </c>
      <c r="D213" s="219" t="s">
        <v>135</v>
      </c>
      <c r="E213" s="220" t="s">
        <v>414</v>
      </c>
      <c r="F213" s="221" t="s">
        <v>415</v>
      </c>
      <c r="G213" s="222" t="s">
        <v>204</v>
      </c>
      <c r="H213" s="223">
        <v>5</v>
      </c>
      <c r="I213" s="224"/>
      <c r="J213" s="225">
        <f>ROUND(I213*H213,2)</f>
        <v>0</v>
      </c>
      <c r="K213" s="221" t="s">
        <v>139</v>
      </c>
      <c r="L213" s="72"/>
      <c r="M213" s="226" t="s">
        <v>41</v>
      </c>
      <c r="N213" s="227" t="s">
        <v>51</v>
      </c>
      <c r="O213" s="47"/>
      <c r="P213" s="228">
        <f>O213*H213</f>
        <v>0</v>
      </c>
      <c r="Q213" s="228">
        <v>0.020289999999999999</v>
      </c>
      <c r="R213" s="228">
        <f>Q213*H213</f>
        <v>0.10145</v>
      </c>
      <c r="S213" s="228">
        <v>0</v>
      </c>
      <c r="T213" s="229">
        <f>S213*H213</f>
        <v>0</v>
      </c>
      <c r="AR213" s="23" t="s">
        <v>268</v>
      </c>
      <c r="AT213" s="23" t="s">
        <v>135</v>
      </c>
      <c r="AU213" s="23" t="s">
        <v>89</v>
      </c>
      <c r="AY213" s="23" t="s">
        <v>131</v>
      </c>
      <c r="BE213" s="230">
        <f>IF(N213="základní",J213,0)</f>
        <v>0</v>
      </c>
      <c r="BF213" s="230">
        <f>IF(N213="snížená",J213,0)</f>
        <v>0</v>
      </c>
      <c r="BG213" s="230">
        <f>IF(N213="zákl. přenesená",J213,0)</f>
        <v>0</v>
      </c>
      <c r="BH213" s="230">
        <f>IF(N213="sníž. přenesená",J213,0)</f>
        <v>0</v>
      </c>
      <c r="BI213" s="230">
        <f>IF(N213="nulová",J213,0)</f>
        <v>0</v>
      </c>
      <c r="BJ213" s="23" t="s">
        <v>23</v>
      </c>
      <c r="BK213" s="230">
        <f>ROUND(I213*H213,2)</f>
        <v>0</v>
      </c>
      <c r="BL213" s="23" t="s">
        <v>268</v>
      </c>
      <c r="BM213" s="23" t="s">
        <v>416</v>
      </c>
    </row>
    <row r="214" s="1" customFormat="1" ht="25.5" customHeight="1">
      <c r="B214" s="46"/>
      <c r="C214" s="219" t="s">
        <v>417</v>
      </c>
      <c r="D214" s="219" t="s">
        <v>135</v>
      </c>
      <c r="E214" s="220" t="s">
        <v>418</v>
      </c>
      <c r="F214" s="221" t="s">
        <v>419</v>
      </c>
      <c r="G214" s="222" t="s">
        <v>173</v>
      </c>
      <c r="H214" s="223">
        <v>1.8</v>
      </c>
      <c r="I214" s="224"/>
      <c r="J214" s="225">
        <f>ROUND(I214*H214,2)</f>
        <v>0</v>
      </c>
      <c r="K214" s="221" t="s">
        <v>139</v>
      </c>
      <c r="L214" s="72"/>
      <c r="M214" s="226" t="s">
        <v>41</v>
      </c>
      <c r="N214" s="227" t="s">
        <v>51</v>
      </c>
      <c r="O214" s="47"/>
      <c r="P214" s="228">
        <f>O214*H214</f>
        <v>0</v>
      </c>
      <c r="Q214" s="228">
        <v>0.076539999999999997</v>
      </c>
      <c r="R214" s="228">
        <f>Q214*H214</f>
        <v>0.13777200000000001</v>
      </c>
      <c r="S214" s="228">
        <v>0</v>
      </c>
      <c r="T214" s="229">
        <f>S214*H214</f>
        <v>0</v>
      </c>
      <c r="AR214" s="23" t="s">
        <v>268</v>
      </c>
      <c r="AT214" s="23" t="s">
        <v>135</v>
      </c>
      <c r="AU214" s="23" t="s">
        <v>89</v>
      </c>
      <c r="AY214" s="23" t="s">
        <v>131</v>
      </c>
      <c r="BE214" s="230">
        <f>IF(N214="základní",J214,0)</f>
        <v>0</v>
      </c>
      <c r="BF214" s="230">
        <f>IF(N214="snížená",J214,0)</f>
        <v>0</v>
      </c>
      <c r="BG214" s="230">
        <f>IF(N214="zákl. přenesená",J214,0)</f>
        <v>0</v>
      </c>
      <c r="BH214" s="230">
        <f>IF(N214="sníž. přenesená",J214,0)</f>
        <v>0</v>
      </c>
      <c r="BI214" s="230">
        <f>IF(N214="nulová",J214,0)</f>
        <v>0</v>
      </c>
      <c r="BJ214" s="23" t="s">
        <v>23</v>
      </c>
      <c r="BK214" s="230">
        <f>ROUND(I214*H214,2)</f>
        <v>0</v>
      </c>
      <c r="BL214" s="23" t="s">
        <v>268</v>
      </c>
      <c r="BM214" s="23" t="s">
        <v>420</v>
      </c>
    </row>
    <row r="215" s="1" customFormat="1">
      <c r="B215" s="46"/>
      <c r="C215" s="74"/>
      <c r="D215" s="237" t="s">
        <v>176</v>
      </c>
      <c r="E215" s="74"/>
      <c r="F215" s="238" t="s">
        <v>421</v>
      </c>
      <c r="G215" s="74"/>
      <c r="H215" s="74"/>
      <c r="I215" s="190"/>
      <c r="J215" s="74"/>
      <c r="K215" s="74"/>
      <c r="L215" s="72"/>
      <c r="M215" s="239"/>
      <c r="N215" s="47"/>
      <c r="O215" s="47"/>
      <c r="P215" s="47"/>
      <c r="Q215" s="47"/>
      <c r="R215" s="47"/>
      <c r="S215" s="47"/>
      <c r="T215" s="95"/>
      <c r="AT215" s="23" t="s">
        <v>176</v>
      </c>
      <c r="AU215" s="23" t="s">
        <v>89</v>
      </c>
    </row>
    <row r="216" s="1" customFormat="1" ht="16.5" customHeight="1">
      <c r="B216" s="46"/>
      <c r="C216" s="219" t="s">
        <v>422</v>
      </c>
      <c r="D216" s="219" t="s">
        <v>135</v>
      </c>
      <c r="E216" s="220" t="s">
        <v>423</v>
      </c>
      <c r="F216" s="221" t="s">
        <v>424</v>
      </c>
      <c r="G216" s="222" t="s">
        <v>173</v>
      </c>
      <c r="H216" s="223">
        <v>1.8</v>
      </c>
      <c r="I216" s="224"/>
      <c r="J216" s="225">
        <f>ROUND(I216*H216,2)</f>
        <v>0</v>
      </c>
      <c r="K216" s="221" t="s">
        <v>139</v>
      </c>
      <c r="L216" s="72"/>
      <c r="M216" s="226" t="s">
        <v>41</v>
      </c>
      <c r="N216" s="227" t="s">
        <v>51</v>
      </c>
      <c r="O216" s="47"/>
      <c r="P216" s="228">
        <f>O216*H216</f>
        <v>0</v>
      </c>
      <c r="Q216" s="228">
        <v>0</v>
      </c>
      <c r="R216" s="228">
        <f>Q216*H216</f>
        <v>0</v>
      </c>
      <c r="S216" s="228">
        <v>0</v>
      </c>
      <c r="T216" s="229">
        <f>S216*H216</f>
        <v>0</v>
      </c>
      <c r="AR216" s="23" t="s">
        <v>268</v>
      </c>
      <c r="AT216" s="23" t="s">
        <v>135</v>
      </c>
      <c r="AU216" s="23" t="s">
        <v>89</v>
      </c>
      <c r="AY216" s="23" t="s">
        <v>131</v>
      </c>
      <c r="BE216" s="230">
        <f>IF(N216="základní",J216,0)</f>
        <v>0</v>
      </c>
      <c r="BF216" s="230">
        <f>IF(N216="snížená",J216,0)</f>
        <v>0</v>
      </c>
      <c r="BG216" s="230">
        <f>IF(N216="zákl. přenesená",J216,0)</f>
        <v>0</v>
      </c>
      <c r="BH216" s="230">
        <f>IF(N216="sníž. přenesená",J216,0)</f>
        <v>0</v>
      </c>
      <c r="BI216" s="230">
        <f>IF(N216="nulová",J216,0)</f>
        <v>0</v>
      </c>
      <c r="BJ216" s="23" t="s">
        <v>23</v>
      </c>
      <c r="BK216" s="230">
        <f>ROUND(I216*H216,2)</f>
        <v>0</v>
      </c>
      <c r="BL216" s="23" t="s">
        <v>268</v>
      </c>
      <c r="BM216" s="23" t="s">
        <v>425</v>
      </c>
    </row>
    <row r="217" s="10" customFormat="1" ht="29.88" customHeight="1">
      <c r="B217" s="203"/>
      <c r="C217" s="204"/>
      <c r="D217" s="205" t="s">
        <v>79</v>
      </c>
      <c r="E217" s="217" t="s">
        <v>426</v>
      </c>
      <c r="F217" s="217" t="s">
        <v>427</v>
      </c>
      <c r="G217" s="204"/>
      <c r="H217" s="204"/>
      <c r="I217" s="207"/>
      <c r="J217" s="218">
        <f>BK217</f>
        <v>0</v>
      </c>
      <c r="K217" s="204"/>
      <c r="L217" s="209"/>
      <c r="M217" s="210"/>
      <c r="N217" s="211"/>
      <c r="O217" s="211"/>
      <c r="P217" s="212">
        <f>SUM(P218:P237)</f>
        <v>0</v>
      </c>
      <c r="Q217" s="211"/>
      <c r="R217" s="212">
        <f>SUM(R218:R237)</f>
        <v>2.0758099999999997</v>
      </c>
      <c r="S217" s="211"/>
      <c r="T217" s="213">
        <f>SUM(T218:T237)</f>
        <v>4.6008500000000003</v>
      </c>
      <c r="AR217" s="214" t="s">
        <v>89</v>
      </c>
      <c r="AT217" s="215" t="s">
        <v>79</v>
      </c>
      <c r="AU217" s="215" t="s">
        <v>23</v>
      </c>
      <c r="AY217" s="214" t="s">
        <v>131</v>
      </c>
      <c r="BK217" s="216">
        <f>SUM(BK218:BK237)</f>
        <v>0</v>
      </c>
    </row>
    <row r="218" s="1" customFormat="1" ht="16.5" customHeight="1">
      <c r="B218" s="46"/>
      <c r="C218" s="219" t="s">
        <v>428</v>
      </c>
      <c r="D218" s="219" t="s">
        <v>135</v>
      </c>
      <c r="E218" s="220" t="s">
        <v>429</v>
      </c>
      <c r="F218" s="221" t="s">
        <v>430</v>
      </c>
      <c r="G218" s="222" t="s">
        <v>173</v>
      </c>
      <c r="H218" s="223">
        <v>83.5</v>
      </c>
      <c r="I218" s="224"/>
      <c r="J218" s="225">
        <f>ROUND(I218*H218,2)</f>
        <v>0</v>
      </c>
      <c r="K218" s="221" t="s">
        <v>261</v>
      </c>
      <c r="L218" s="72"/>
      <c r="M218" s="226" t="s">
        <v>41</v>
      </c>
      <c r="N218" s="227" t="s">
        <v>51</v>
      </c>
      <c r="O218" s="47"/>
      <c r="P218" s="228">
        <f>O218*H218</f>
        <v>0</v>
      </c>
      <c r="Q218" s="228">
        <v>0</v>
      </c>
      <c r="R218" s="228">
        <f>Q218*H218</f>
        <v>0</v>
      </c>
      <c r="S218" s="228">
        <v>0.055100000000000003</v>
      </c>
      <c r="T218" s="229">
        <f>S218*H218</f>
        <v>4.6008500000000003</v>
      </c>
      <c r="AR218" s="23" t="s">
        <v>268</v>
      </c>
      <c r="AT218" s="23" t="s">
        <v>135</v>
      </c>
      <c r="AU218" s="23" t="s">
        <v>89</v>
      </c>
      <c r="AY218" s="23" t="s">
        <v>131</v>
      </c>
      <c r="BE218" s="230">
        <f>IF(N218="základní",J218,0)</f>
        <v>0</v>
      </c>
      <c r="BF218" s="230">
        <f>IF(N218="snížená",J218,0)</f>
        <v>0</v>
      </c>
      <c r="BG218" s="230">
        <f>IF(N218="zákl. přenesená",J218,0)</f>
        <v>0</v>
      </c>
      <c r="BH218" s="230">
        <f>IF(N218="sníž. přenesená",J218,0)</f>
        <v>0</v>
      </c>
      <c r="BI218" s="230">
        <f>IF(N218="nulová",J218,0)</f>
        <v>0</v>
      </c>
      <c r="BJ218" s="23" t="s">
        <v>23</v>
      </c>
      <c r="BK218" s="230">
        <f>ROUND(I218*H218,2)</f>
        <v>0</v>
      </c>
      <c r="BL218" s="23" t="s">
        <v>268</v>
      </c>
      <c r="BM218" s="23" t="s">
        <v>431</v>
      </c>
    </row>
    <row r="219" s="11" customFormat="1">
      <c r="B219" s="240"/>
      <c r="C219" s="241"/>
      <c r="D219" s="237" t="s">
        <v>178</v>
      </c>
      <c r="E219" s="242" t="s">
        <v>41</v>
      </c>
      <c r="F219" s="243" t="s">
        <v>432</v>
      </c>
      <c r="G219" s="241"/>
      <c r="H219" s="244">
        <v>83.5</v>
      </c>
      <c r="I219" s="245"/>
      <c r="J219" s="241"/>
      <c r="K219" s="241"/>
      <c r="L219" s="246"/>
      <c r="M219" s="247"/>
      <c r="N219" s="248"/>
      <c r="O219" s="248"/>
      <c r="P219" s="248"/>
      <c r="Q219" s="248"/>
      <c r="R219" s="248"/>
      <c r="S219" s="248"/>
      <c r="T219" s="249"/>
      <c r="AT219" s="250" t="s">
        <v>178</v>
      </c>
      <c r="AU219" s="250" t="s">
        <v>89</v>
      </c>
      <c r="AV219" s="11" t="s">
        <v>89</v>
      </c>
      <c r="AW219" s="11" t="s">
        <v>43</v>
      </c>
      <c r="AX219" s="11" t="s">
        <v>80</v>
      </c>
      <c r="AY219" s="250" t="s">
        <v>131</v>
      </c>
    </row>
    <row r="220" s="12" customFormat="1">
      <c r="B220" s="251"/>
      <c r="C220" s="252"/>
      <c r="D220" s="237" t="s">
        <v>178</v>
      </c>
      <c r="E220" s="253" t="s">
        <v>41</v>
      </c>
      <c r="F220" s="254" t="s">
        <v>181</v>
      </c>
      <c r="G220" s="252"/>
      <c r="H220" s="255">
        <v>83.5</v>
      </c>
      <c r="I220" s="256"/>
      <c r="J220" s="252"/>
      <c r="K220" s="252"/>
      <c r="L220" s="257"/>
      <c r="M220" s="258"/>
      <c r="N220" s="259"/>
      <c r="O220" s="259"/>
      <c r="P220" s="259"/>
      <c r="Q220" s="259"/>
      <c r="R220" s="259"/>
      <c r="S220" s="259"/>
      <c r="T220" s="260"/>
      <c r="AT220" s="261" t="s">
        <v>178</v>
      </c>
      <c r="AU220" s="261" t="s">
        <v>89</v>
      </c>
      <c r="AV220" s="12" t="s">
        <v>174</v>
      </c>
      <c r="AW220" s="12" t="s">
        <v>43</v>
      </c>
      <c r="AX220" s="12" t="s">
        <v>23</v>
      </c>
      <c r="AY220" s="261" t="s">
        <v>131</v>
      </c>
    </row>
    <row r="221" s="1" customFormat="1" ht="25.5" customHeight="1">
      <c r="B221" s="46"/>
      <c r="C221" s="219" t="s">
        <v>433</v>
      </c>
      <c r="D221" s="219" t="s">
        <v>135</v>
      </c>
      <c r="E221" s="220" t="s">
        <v>434</v>
      </c>
      <c r="F221" s="221" t="s">
        <v>435</v>
      </c>
      <c r="G221" s="222" t="s">
        <v>173</v>
      </c>
      <c r="H221" s="223">
        <v>83.5</v>
      </c>
      <c r="I221" s="224"/>
      <c r="J221" s="225">
        <f>ROUND(I221*H221,2)</f>
        <v>0</v>
      </c>
      <c r="K221" s="221" t="s">
        <v>139</v>
      </c>
      <c r="L221" s="72"/>
      <c r="M221" s="226" t="s">
        <v>41</v>
      </c>
      <c r="N221" s="227" t="s">
        <v>51</v>
      </c>
      <c r="O221" s="47"/>
      <c r="P221" s="228">
        <f>O221*H221</f>
        <v>0</v>
      </c>
      <c r="Q221" s="228">
        <v>0.0030000000000000001</v>
      </c>
      <c r="R221" s="228">
        <f>Q221*H221</f>
        <v>0.2505</v>
      </c>
      <c r="S221" s="228">
        <v>0</v>
      </c>
      <c r="T221" s="229">
        <f>S221*H221</f>
        <v>0</v>
      </c>
      <c r="AR221" s="23" t="s">
        <v>268</v>
      </c>
      <c r="AT221" s="23" t="s">
        <v>135</v>
      </c>
      <c r="AU221" s="23" t="s">
        <v>89</v>
      </c>
      <c r="AY221" s="23" t="s">
        <v>131</v>
      </c>
      <c r="BE221" s="230">
        <f>IF(N221="základní",J221,0)</f>
        <v>0</v>
      </c>
      <c r="BF221" s="230">
        <f>IF(N221="snížená",J221,0)</f>
        <v>0</v>
      </c>
      <c r="BG221" s="230">
        <f>IF(N221="zákl. přenesená",J221,0)</f>
        <v>0</v>
      </c>
      <c r="BH221" s="230">
        <f>IF(N221="sníž. přenesená",J221,0)</f>
        <v>0</v>
      </c>
      <c r="BI221" s="230">
        <f>IF(N221="nulová",J221,0)</f>
        <v>0</v>
      </c>
      <c r="BJ221" s="23" t="s">
        <v>23</v>
      </c>
      <c r="BK221" s="230">
        <f>ROUND(I221*H221,2)</f>
        <v>0</v>
      </c>
      <c r="BL221" s="23" t="s">
        <v>268</v>
      </c>
      <c r="BM221" s="23" t="s">
        <v>436</v>
      </c>
    </row>
    <row r="222" s="11" customFormat="1">
      <c r="B222" s="240"/>
      <c r="C222" s="241"/>
      <c r="D222" s="237" t="s">
        <v>178</v>
      </c>
      <c r="E222" s="242" t="s">
        <v>41</v>
      </c>
      <c r="F222" s="243" t="s">
        <v>437</v>
      </c>
      <c r="G222" s="241"/>
      <c r="H222" s="244">
        <v>83.5</v>
      </c>
      <c r="I222" s="245"/>
      <c r="J222" s="241"/>
      <c r="K222" s="241"/>
      <c r="L222" s="246"/>
      <c r="M222" s="247"/>
      <c r="N222" s="248"/>
      <c r="O222" s="248"/>
      <c r="P222" s="248"/>
      <c r="Q222" s="248"/>
      <c r="R222" s="248"/>
      <c r="S222" s="248"/>
      <c r="T222" s="249"/>
      <c r="AT222" s="250" t="s">
        <v>178</v>
      </c>
      <c r="AU222" s="250" t="s">
        <v>89</v>
      </c>
      <c r="AV222" s="11" t="s">
        <v>89</v>
      </c>
      <c r="AW222" s="11" t="s">
        <v>43</v>
      </c>
      <c r="AX222" s="11" t="s">
        <v>23</v>
      </c>
      <c r="AY222" s="250" t="s">
        <v>131</v>
      </c>
    </row>
    <row r="223" s="1" customFormat="1" ht="16.5" customHeight="1">
      <c r="B223" s="46"/>
      <c r="C223" s="272" t="s">
        <v>438</v>
      </c>
      <c r="D223" s="272" t="s">
        <v>206</v>
      </c>
      <c r="E223" s="273" t="s">
        <v>439</v>
      </c>
      <c r="F223" s="274" t="s">
        <v>440</v>
      </c>
      <c r="G223" s="275" t="s">
        <v>173</v>
      </c>
      <c r="H223" s="276">
        <v>91.849999999999994</v>
      </c>
      <c r="I223" s="277"/>
      <c r="J223" s="278">
        <f>ROUND(I223*H223,2)</f>
        <v>0</v>
      </c>
      <c r="K223" s="274" t="s">
        <v>139</v>
      </c>
      <c r="L223" s="279"/>
      <c r="M223" s="280" t="s">
        <v>41</v>
      </c>
      <c r="N223" s="281" t="s">
        <v>51</v>
      </c>
      <c r="O223" s="47"/>
      <c r="P223" s="228">
        <f>O223*H223</f>
        <v>0</v>
      </c>
      <c r="Q223" s="228">
        <v>0.0126</v>
      </c>
      <c r="R223" s="228">
        <f>Q223*H223</f>
        <v>1.1573099999999998</v>
      </c>
      <c r="S223" s="228">
        <v>0</v>
      </c>
      <c r="T223" s="229">
        <f>S223*H223</f>
        <v>0</v>
      </c>
      <c r="AR223" s="23" t="s">
        <v>300</v>
      </c>
      <c r="AT223" s="23" t="s">
        <v>206</v>
      </c>
      <c r="AU223" s="23" t="s">
        <v>89</v>
      </c>
      <c r="AY223" s="23" t="s">
        <v>131</v>
      </c>
      <c r="BE223" s="230">
        <f>IF(N223="základní",J223,0)</f>
        <v>0</v>
      </c>
      <c r="BF223" s="230">
        <f>IF(N223="snížená",J223,0)</f>
        <v>0</v>
      </c>
      <c r="BG223" s="230">
        <f>IF(N223="zákl. přenesená",J223,0)</f>
        <v>0</v>
      </c>
      <c r="BH223" s="230">
        <f>IF(N223="sníž. přenesená",J223,0)</f>
        <v>0</v>
      </c>
      <c r="BI223" s="230">
        <f>IF(N223="nulová",J223,0)</f>
        <v>0</v>
      </c>
      <c r="BJ223" s="23" t="s">
        <v>23</v>
      </c>
      <c r="BK223" s="230">
        <f>ROUND(I223*H223,2)</f>
        <v>0</v>
      </c>
      <c r="BL223" s="23" t="s">
        <v>268</v>
      </c>
      <c r="BM223" s="23" t="s">
        <v>441</v>
      </c>
    </row>
    <row r="224" s="1" customFormat="1">
      <c r="B224" s="46"/>
      <c r="C224" s="74"/>
      <c r="D224" s="237" t="s">
        <v>378</v>
      </c>
      <c r="E224" s="74"/>
      <c r="F224" s="238" t="s">
        <v>442</v>
      </c>
      <c r="G224" s="74"/>
      <c r="H224" s="74"/>
      <c r="I224" s="190"/>
      <c r="J224" s="74"/>
      <c r="K224" s="74"/>
      <c r="L224" s="72"/>
      <c r="M224" s="239"/>
      <c r="N224" s="47"/>
      <c r="O224" s="47"/>
      <c r="P224" s="47"/>
      <c r="Q224" s="47"/>
      <c r="R224" s="47"/>
      <c r="S224" s="47"/>
      <c r="T224" s="95"/>
      <c r="AT224" s="23" t="s">
        <v>378</v>
      </c>
      <c r="AU224" s="23" t="s">
        <v>89</v>
      </c>
    </row>
    <row r="225" s="11" customFormat="1">
      <c r="B225" s="240"/>
      <c r="C225" s="241"/>
      <c r="D225" s="237" t="s">
        <v>178</v>
      </c>
      <c r="E225" s="241"/>
      <c r="F225" s="243" t="s">
        <v>443</v>
      </c>
      <c r="G225" s="241"/>
      <c r="H225" s="244">
        <v>91.849999999999994</v>
      </c>
      <c r="I225" s="245"/>
      <c r="J225" s="241"/>
      <c r="K225" s="241"/>
      <c r="L225" s="246"/>
      <c r="M225" s="247"/>
      <c r="N225" s="248"/>
      <c r="O225" s="248"/>
      <c r="P225" s="248"/>
      <c r="Q225" s="248"/>
      <c r="R225" s="248"/>
      <c r="S225" s="248"/>
      <c r="T225" s="249"/>
      <c r="AT225" s="250" t="s">
        <v>178</v>
      </c>
      <c r="AU225" s="250" t="s">
        <v>89</v>
      </c>
      <c r="AV225" s="11" t="s">
        <v>89</v>
      </c>
      <c r="AW225" s="11" t="s">
        <v>6</v>
      </c>
      <c r="AX225" s="11" t="s">
        <v>23</v>
      </c>
      <c r="AY225" s="250" t="s">
        <v>131</v>
      </c>
    </row>
    <row r="226" s="1" customFormat="1" ht="25.5" customHeight="1">
      <c r="B226" s="46"/>
      <c r="C226" s="219" t="s">
        <v>31</v>
      </c>
      <c r="D226" s="219" t="s">
        <v>135</v>
      </c>
      <c r="E226" s="220" t="s">
        <v>444</v>
      </c>
      <c r="F226" s="221" t="s">
        <v>445</v>
      </c>
      <c r="G226" s="222" t="s">
        <v>173</v>
      </c>
      <c r="H226" s="223">
        <v>33.700000000000003</v>
      </c>
      <c r="I226" s="224"/>
      <c r="J226" s="225">
        <f>ROUND(I226*H226,2)</f>
        <v>0</v>
      </c>
      <c r="K226" s="221" t="s">
        <v>305</v>
      </c>
      <c r="L226" s="72"/>
      <c r="M226" s="226" t="s">
        <v>41</v>
      </c>
      <c r="N226" s="227" t="s">
        <v>51</v>
      </c>
      <c r="O226" s="47"/>
      <c r="P226" s="228">
        <f>O226*H226</f>
        <v>0</v>
      </c>
      <c r="Q226" s="228">
        <v>0</v>
      </c>
      <c r="R226" s="228">
        <f>Q226*H226</f>
        <v>0</v>
      </c>
      <c r="S226" s="228">
        <v>0</v>
      </c>
      <c r="T226" s="229">
        <f>S226*H226</f>
        <v>0</v>
      </c>
      <c r="AR226" s="23" t="s">
        <v>268</v>
      </c>
      <c r="AT226" s="23" t="s">
        <v>135</v>
      </c>
      <c r="AU226" s="23" t="s">
        <v>89</v>
      </c>
      <c r="AY226" s="23" t="s">
        <v>131</v>
      </c>
      <c r="BE226" s="230">
        <f>IF(N226="základní",J226,0)</f>
        <v>0</v>
      </c>
      <c r="BF226" s="230">
        <f>IF(N226="snížená",J226,0)</f>
        <v>0</v>
      </c>
      <c r="BG226" s="230">
        <f>IF(N226="zákl. přenesená",J226,0)</f>
        <v>0</v>
      </c>
      <c r="BH226" s="230">
        <f>IF(N226="sníž. přenesená",J226,0)</f>
        <v>0</v>
      </c>
      <c r="BI226" s="230">
        <f>IF(N226="nulová",J226,0)</f>
        <v>0</v>
      </c>
      <c r="BJ226" s="23" t="s">
        <v>23</v>
      </c>
      <c r="BK226" s="230">
        <f>ROUND(I226*H226,2)</f>
        <v>0</v>
      </c>
      <c r="BL226" s="23" t="s">
        <v>268</v>
      </c>
      <c r="BM226" s="23" t="s">
        <v>446</v>
      </c>
    </row>
    <row r="227" s="11" customFormat="1">
      <c r="B227" s="240"/>
      <c r="C227" s="241"/>
      <c r="D227" s="237" t="s">
        <v>178</v>
      </c>
      <c r="E227" s="242" t="s">
        <v>41</v>
      </c>
      <c r="F227" s="243" t="s">
        <v>447</v>
      </c>
      <c r="G227" s="241"/>
      <c r="H227" s="244">
        <v>9.4000000000000004</v>
      </c>
      <c r="I227" s="245"/>
      <c r="J227" s="241"/>
      <c r="K227" s="241"/>
      <c r="L227" s="246"/>
      <c r="M227" s="247"/>
      <c r="N227" s="248"/>
      <c r="O227" s="248"/>
      <c r="P227" s="248"/>
      <c r="Q227" s="248"/>
      <c r="R227" s="248"/>
      <c r="S227" s="248"/>
      <c r="T227" s="249"/>
      <c r="AT227" s="250" t="s">
        <v>178</v>
      </c>
      <c r="AU227" s="250" t="s">
        <v>89</v>
      </c>
      <c r="AV227" s="11" t="s">
        <v>89</v>
      </c>
      <c r="AW227" s="11" t="s">
        <v>43</v>
      </c>
      <c r="AX227" s="11" t="s">
        <v>80</v>
      </c>
      <c r="AY227" s="250" t="s">
        <v>131</v>
      </c>
    </row>
    <row r="228" s="11" customFormat="1">
      <c r="B228" s="240"/>
      <c r="C228" s="241"/>
      <c r="D228" s="237" t="s">
        <v>178</v>
      </c>
      <c r="E228" s="242" t="s">
        <v>41</v>
      </c>
      <c r="F228" s="243" t="s">
        <v>448</v>
      </c>
      <c r="G228" s="241"/>
      <c r="H228" s="244">
        <v>6</v>
      </c>
      <c r="I228" s="245"/>
      <c r="J228" s="241"/>
      <c r="K228" s="241"/>
      <c r="L228" s="246"/>
      <c r="M228" s="247"/>
      <c r="N228" s="248"/>
      <c r="O228" s="248"/>
      <c r="P228" s="248"/>
      <c r="Q228" s="248"/>
      <c r="R228" s="248"/>
      <c r="S228" s="248"/>
      <c r="T228" s="249"/>
      <c r="AT228" s="250" t="s">
        <v>178</v>
      </c>
      <c r="AU228" s="250" t="s">
        <v>89</v>
      </c>
      <c r="AV228" s="11" t="s">
        <v>89</v>
      </c>
      <c r="AW228" s="11" t="s">
        <v>43</v>
      </c>
      <c r="AX228" s="11" t="s">
        <v>80</v>
      </c>
      <c r="AY228" s="250" t="s">
        <v>131</v>
      </c>
    </row>
    <row r="229" s="11" customFormat="1">
      <c r="B229" s="240"/>
      <c r="C229" s="241"/>
      <c r="D229" s="237" t="s">
        <v>178</v>
      </c>
      <c r="E229" s="242" t="s">
        <v>41</v>
      </c>
      <c r="F229" s="243" t="s">
        <v>449</v>
      </c>
      <c r="G229" s="241"/>
      <c r="H229" s="244">
        <v>18.300000000000001</v>
      </c>
      <c r="I229" s="245"/>
      <c r="J229" s="241"/>
      <c r="K229" s="241"/>
      <c r="L229" s="246"/>
      <c r="M229" s="247"/>
      <c r="N229" s="248"/>
      <c r="O229" s="248"/>
      <c r="P229" s="248"/>
      <c r="Q229" s="248"/>
      <c r="R229" s="248"/>
      <c r="S229" s="248"/>
      <c r="T229" s="249"/>
      <c r="AT229" s="250" t="s">
        <v>178</v>
      </c>
      <c r="AU229" s="250" t="s">
        <v>89</v>
      </c>
      <c r="AV229" s="11" t="s">
        <v>89</v>
      </c>
      <c r="AW229" s="11" t="s">
        <v>43</v>
      </c>
      <c r="AX229" s="11" t="s">
        <v>80</v>
      </c>
      <c r="AY229" s="250" t="s">
        <v>131</v>
      </c>
    </row>
    <row r="230" s="12" customFormat="1">
      <c r="B230" s="251"/>
      <c r="C230" s="252"/>
      <c r="D230" s="237" t="s">
        <v>178</v>
      </c>
      <c r="E230" s="253" t="s">
        <v>41</v>
      </c>
      <c r="F230" s="254" t="s">
        <v>181</v>
      </c>
      <c r="G230" s="252"/>
      <c r="H230" s="255">
        <v>33.700000000000003</v>
      </c>
      <c r="I230" s="256"/>
      <c r="J230" s="252"/>
      <c r="K230" s="252"/>
      <c r="L230" s="257"/>
      <c r="M230" s="258"/>
      <c r="N230" s="259"/>
      <c r="O230" s="259"/>
      <c r="P230" s="259"/>
      <c r="Q230" s="259"/>
      <c r="R230" s="259"/>
      <c r="S230" s="259"/>
      <c r="T230" s="260"/>
      <c r="AT230" s="261" t="s">
        <v>178</v>
      </c>
      <c r="AU230" s="261" t="s">
        <v>89</v>
      </c>
      <c r="AV230" s="12" t="s">
        <v>174</v>
      </c>
      <c r="AW230" s="12" t="s">
        <v>43</v>
      </c>
      <c r="AX230" s="12" t="s">
        <v>23</v>
      </c>
      <c r="AY230" s="261" t="s">
        <v>131</v>
      </c>
    </row>
    <row r="231" s="1" customFormat="1" ht="25.5" customHeight="1">
      <c r="B231" s="46"/>
      <c r="C231" s="219" t="s">
        <v>450</v>
      </c>
      <c r="D231" s="219" t="s">
        <v>135</v>
      </c>
      <c r="E231" s="220" t="s">
        <v>451</v>
      </c>
      <c r="F231" s="221" t="s">
        <v>452</v>
      </c>
      <c r="G231" s="222" t="s">
        <v>173</v>
      </c>
      <c r="H231" s="223">
        <v>83.5</v>
      </c>
      <c r="I231" s="224"/>
      <c r="J231" s="225">
        <f>ROUND(I231*H231,2)</f>
        <v>0</v>
      </c>
      <c r="K231" s="221" t="s">
        <v>305</v>
      </c>
      <c r="L231" s="72"/>
      <c r="M231" s="226" t="s">
        <v>41</v>
      </c>
      <c r="N231" s="227" t="s">
        <v>51</v>
      </c>
      <c r="O231" s="47"/>
      <c r="P231" s="228">
        <f>O231*H231</f>
        <v>0</v>
      </c>
      <c r="Q231" s="228">
        <v>0.0080000000000000002</v>
      </c>
      <c r="R231" s="228">
        <f>Q231*H231</f>
        <v>0.66800000000000004</v>
      </c>
      <c r="S231" s="228">
        <v>0</v>
      </c>
      <c r="T231" s="229">
        <f>S231*H231</f>
        <v>0</v>
      </c>
      <c r="AR231" s="23" t="s">
        <v>268</v>
      </c>
      <c r="AT231" s="23" t="s">
        <v>135</v>
      </c>
      <c r="AU231" s="23" t="s">
        <v>89</v>
      </c>
      <c r="AY231" s="23" t="s">
        <v>131</v>
      </c>
      <c r="BE231" s="230">
        <f>IF(N231="základní",J231,0)</f>
        <v>0</v>
      </c>
      <c r="BF231" s="230">
        <f>IF(N231="snížená",J231,0)</f>
        <v>0</v>
      </c>
      <c r="BG231" s="230">
        <f>IF(N231="zákl. přenesená",J231,0)</f>
        <v>0</v>
      </c>
      <c r="BH231" s="230">
        <f>IF(N231="sníž. přenesená",J231,0)</f>
        <v>0</v>
      </c>
      <c r="BI231" s="230">
        <f>IF(N231="nulová",J231,0)</f>
        <v>0</v>
      </c>
      <c r="BJ231" s="23" t="s">
        <v>23</v>
      </c>
      <c r="BK231" s="230">
        <f>ROUND(I231*H231,2)</f>
        <v>0</v>
      </c>
      <c r="BL231" s="23" t="s">
        <v>268</v>
      </c>
      <c r="BM231" s="23" t="s">
        <v>453</v>
      </c>
    </row>
    <row r="232" s="1" customFormat="1" ht="25.5" customHeight="1">
      <c r="B232" s="46"/>
      <c r="C232" s="219" t="s">
        <v>454</v>
      </c>
      <c r="D232" s="219" t="s">
        <v>135</v>
      </c>
      <c r="E232" s="220" t="s">
        <v>455</v>
      </c>
      <c r="F232" s="221" t="s">
        <v>456</v>
      </c>
      <c r="G232" s="222" t="s">
        <v>173</v>
      </c>
      <c r="H232" s="223">
        <v>83.5</v>
      </c>
      <c r="I232" s="224"/>
      <c r="J232" s="225">
        <f>ROUND(I232*H232,2)</f>
        <v>0</v>
      </c>
      <c r="K232" s="221" t="s">
        <v>261</v>
      </c>
      <c r="L232" s="72"/>
      <c r="M232" s="226" t="s">
        <v>41</v>
      </c>
      <c r="N232" s="227" t="s">
        <v>51</v>
      </c>
      <c r="O232" s="47"/>
      <c r="P232" s="228">
        <f>O232*H232</f>
        <v>0</v>
      </c>
      <c r="Q232" s="228">
        <v>0</v>
      </c>
      <c r="R232" s="228">
        <f>Q232*H232</f>
        <v>0</v>
      </c>
      <c r="S232" s="228">
        <v>0</v>
      </c>
      <c r="T232" s="229">
        <f>S232*H232</f>
        <v>0</v>
      </c>
      <c r="AR232" s="23" t="s">
        <v>268</v>
      </c>
      <c r="AT232" s="23" t="s">
        <v>135</v>
      </c>
      <c r="AU232" s="23" t="s">
        <v>89</v>
      </c>
      <c r="AY232" s="23" t="s">
        <v>131</v>
      </c>
      <c r="BE232" s="230">
        <f>IF(N232="základní",J232,0)</f>
        <v>0</v>
      </c>
      <c r="BF232" s="230">
        <f>IF(N232="snížená",J232,0)</f>
        <v>0</v>
      </c>
      <c r="BG232" s="230">
        <f>IF(N232="zákl. přenesená",J232,0)</f>
        <v>0</v>
      </c>
      <c r="BH232" s="230">
        <f>IF(N232="sníž. přenesená",J232,0)</f>
        <v>0</v>
      </c>
      <c r="BI232" s="230">
        <f>IF(N232="nulová",J232,0)</f>
        <v>0</v>
      </c>
      <c r="BJ232" s="23" t="s">
        <v>23</v>
      </c>
      <c r="BK232" s="230">
        <f>ROUND(I232*H232,2)</f>
        <v>0</v>
      </c>
      <c r="BL232" s="23" t="s">
        <v>268</v>
      </c>
      <c r="BM232" s="23" t="s">
        <v>457</v>
      </c>
    </row>
    <row r="233" s="1" customFormat="1" ht="25.5" customHeight="1">
      <c r="B233" s="46"/>
      <c r="C233" s="219" t="s">
        <v>458</v>
      </c>
      <c r="D233" s="219" t="s">
        <v>135</v>
      </c>
      <c r="E233" s="220" t="s">
        <v>459</v>
      </c>
      <c r="F233" s="221" t="s">
        <v>460</v>
      </c>
      <c r="G233" s="222" t="s">
        <v>173</v>
      </c>
      <c r="H233" s="223">
        <v>83.5</v>
      </c>
      <c r="I233" s="224"/>
      <c r="J233" s="225">
        <f>ROUND(I233*H233,2)</f>
        <v>0</v>
      </c>
      <c r="K233" s="221" t="s">
        <v>261</v>
      </c>
      <c r="L233" s="72"/>
      <c r="M233" s="226" t="s">
        <v>41</v>
      </c>
      <c r="N233" s="227" t="s">
        <v>51</v>
      </c>
      <c r="O233" s="47"/>
      <c r="P233" s="228">
        <f>O233*H233</f>
        <v>0</v>
      </c>
      <c r="Q233" s="228">
        <v>0</v>
      </c>
      <c r="R233" s="228">
        <f>Q233*H233</f>
        <v>0</v>
      </c>
      <c r="S233" s="228">
        <v>0</v>
      </c>
      <c r="T233" s="229">
        <f>S233*H233</f>
        <v>0</v>
      </c>
      <c r="AR233" s="23" t="s">
        <v>268</v>
      </c>
      <c r="AT233" s="23" t="s">
        <v>135</v>
      </c>
      <c r="AU233" s="23" t="s">
        <v>89</v>
      </c>
      <c r="AY233" s="23" t="s">
        <v>131</v>
      </c>
      <c r="BE233" s="230">
        <f>IF(N233="základní",J233,0)</f>
        <v>0</v>
      </c>
      <c r="BF233" s="230">
        <f>IF(N233="snížená",J233,0)</f>
        <v>0</v>
      </c>
      <c r="BG233" s="230">
        <f>IF(N233="zákl. přenesená",J233,0)</f>
        <v>0</v>
      </c>
      <c r="BH233" s="230">
        <f>IF(N233="sníž. přenesená",J233,0)</f>
        <v>0</v>
      </c>
      <c r="BI233" s="230">
        <f>IF(N233="nulová",J233,0)</f>
        <v>0</v>
      </c>
      <c r="BJ233" s="23" t="s">
        <v>23</v>
      </c>
      <c r="BK233" s="230">
        <f>ROUND(I233*H233,2)</f>
        <v>0</v>
      </c>
      <c r="BL233" s="23" t="s">
        <v>268</v>
      </c>
      <c r="BM233" s="23" t="s">
        <v>461</v>
      </c>
    </row>
    <row r="234" s="1" customFormat="1" ht="38.25" customHeight="1">
      <c r="B234" s="46"/>
      <c r="C234" s="219" t="s">
        <v>462</v>
      </c>
      <c r="D234" s="219" t="s">
        <v>135</v>
      </c>
      <c r="E234" s="220" t="s">
        <v>463</v>
      </c>
      <c r="F234" s="221" t="s">
        <v>464</v>
      </c>
      <c r="G234" s="222" t="s">
        <v>255</v>
      </c>
      <c r="H234" s="223">
        <v>2.0760000000000001</v>
      </c>
      <c r="I234" s="224"/>
      <c r="J234" s="225">
        <f>ROUND(I234*H234,2)</f>
        <v>0</v>
      </c>
      <c r="K234" s="221" t="s">
        <v>139</v>
      </c>
      <c r="L234" s="72"/>
      <c r="M234" s="226" t="s">
        <v>41</v>
      </c>
      <c r="N234" s="227" t="s">
        <v>51</v>
      </c>
      <c r="O234" s="47"/>
      <c r="P234" s="228">
        <f>O234*H234</f>
        <v>0</v>
      </c>
      <c r="Q234" s="228">
        <v>0</v>
      </c>
      <c r="R234" s="228">
        <f>Q234*H234</f>
        <v>0</v>
      </c>
      <c r="S234" s="228">
        <v>0</v>
      </c>
      <c r="T234" s="229">
        <f>S234*H234</f>
        <v>0</v>
      </c>
      <c r="AR234" s="23" t="s">
        <v>268</v>
      </c>
      <c r="AT234" s="23" t="s">
        <v>135</v>
      </c>
      <c r="AU234" s="23" t="s">
        <v>89</v>
      </c>
      <c r="AY234" s="23" t="s">
        <v>131</v>
      </c>
      <c r="BE234" s="230">
        <f>IF(N234="základní",J234,0)</f>
        <v>0</v>
      </c>
      <c r="BF234" s="230">
        <f>IF(N234="snížená",J234,0)</f>
        <v>0</v>
      </c>
      <c r="BG234" s="230">
        <f>IF(N234="zákl. přenesená",J234,0)</f>
        <v>0</v>
      </c>
      <c r="BH234" s="230">
        <f>IF(N234="sníž. přenesená",J234,0)</f>
        <v>0</v>
      </c>
      <c r="BI234" s="230">
        <f>IF(N234="nulová",J234,0)</f>
        <v>0</v>
      </c>
      <c r="BJ234" s="23" t="s">
        <v>23</v>
      </c>
      <c r="BK234" s="230">
        <f>ROUND(I234*H234,2)</f>
        <v>0</v>
      </c>
      <c r="BL234" s="23" t="s">
        <v>268</v>
      </c>
      <c r="BM234" s="23" t="s">
        <v>465</v>
      </c>
    </row>
    <row r="235" s="1" customFormat="1">
      <c r="B235" s="46"/>
      <c r="C235" s="74"/>
      <c r="D235" s="237" t="s">
        <v>176</v>
      </c>
      <c r="E235" s="74"/>
      <c r="F235" s="238" t="s">
        <v>410</v>
      </c>
      <c r="G235" s="74"/>
      <c r="H235" s="74"/>
      <c r="I235" s="190"/>
      <c r="J235" s="74"/>
      <c r="K235" s="74"/>
      <c r="L235" s="72"/>
      <c r="M235" s="239"/>
      <c r="N235" s="47"/>
      <c r="O235" s="47"/>
      <c r="P235" s="47"/>
      <c r="Q235" s="47"/>
      <c r="R235" s="47"/>
      <c r="S235" s="47"/>
      <c r="T235" s="95"/>
      <c r="AT235" s="23" t="s">
        <v>176</v>
      </c>
      <c r="AU235" s="23" t="s">
        <v>89</v>
      </c>
    </row>
    <row r="236" s="1" customFormat="1" ht="38.25" customHeight="1">
      <c r="B236" s="46"/>
      <c r="C236" s="219" t="s">
        <v>466</v>
      </c>
      <c r="D236" s="219" t="s">
        <v>135</v>
      </c>
      <c r="E236" s="220" t="s">
        <v>467</v>
      </c>
      <c r="F236" s="221" t="s">
        <v>468</v>
      </c>
      <c r="G236" s="222" t="s">
        <v>255</v>
      </c>
      <c r="H236" s="223">
        <v>2.0760000000000001</v>
      </c>
      <c r="I236" s="224"/>
      <c r="J236" s="225">
        <f>ROUND(I236*H236,2)</f>
        <v>0</v>
      </c>
      <c r="K236" s="221" t="s">
        <v>139</v>
      </c>
      <c r="L236" s="72"/>
      <c r="M236" s="226" t="s">
        <v>41</v>
      </c>
      <c r="N236" s="227" t="s">
        <v>51</v>
      </c>
      <c r="O236" s="47"/>
      <c r="P236" s="228">
        <f>O236*H236</f>
        <v>0</v>
      </c>
      <c r="Q236" s="228">
        <v>0</v>
      </c>
      <c r="R236" s="228">
        <f>Q236*H236</f>
        <v>0</v>
      </c>
      <c r="S236" s="228">
        <v>0</v>
      </c>
      <c r="T236" s="229">
        <f>S236*H236</f>
        <v>0</v>
      </c>
      <c r="AR236" s="23" t="s">
        <v>268</v>
      </c>
      <c r="AT236" s="23" t="s">
        <v>135</v>
      </c>
      <c r="AU236" s="23" t="s">
        <v>89</v>
      </c>
      <c r="AY236" s="23" t="s">
        <v>131</v>
      </c>
      <c r="BE236" s="230">
        <f>IF(N236="základní",J236,0)</f>
        <v>0</v>
      </c>
      <c r="BF236" s="230">
        <f>IF(N236="snížená",J236,0)</f>
        <v>0</v>
      </c>
      <c r="BG236" s="230">
        <f>IF(N236="zákl. přenesená",J236,0)</f>
        <v>0</v>
      </c>
      <c r="BH236" s="230">
        <f>IF(N236="sníž. přenesená",J236,0)</f>
        <v>0</v>
      </c>
      <c r="BI236" s="230">
        <f>IF(N236="nulová",J236,0)</f>
        <v>0</v>
      </c>
      <c r="BJ236" s="23" t="s">
        <v>23</v>
      </c>
      <c r="BK236" s="230">
        <f>ROUND(I236*H236,2)</f>
        <v>0</v>
      </c>
      <c r="BL236" s="23" t="s">
        <v>268</v>
      </c>
      <c r="BM236" s="23" t="s">
        <v>469</v>
      </c>
    </row>
    <row r="237" s="1" customFormat="1">
      <c r="B237" s="46"/>
      <c r="C237" s="74"/>
      <c r="D237" s="237" t="s">
        <v>176</v>
      </c>
      <c r="E237" s="74"/>
      <c r="F237" s="238" t="s">
        <v>410</v>
      </c>
      <c r="G237" s="74"/>
      <c r="H237" s="74"/>
      <c r="I237" s="190"/>
      <c r="J237" s="74"/>
      <c r="K237" s="74"/>
      <c r="L237" s="72"/>
      <c r="M237" s="239"/>
      <c r="N237" s="47"/>
      <c r="O237" s="47"/>
      <c r="P237" s="47"/>
      <c r="Q237" s="47"/>
      <c r="R237" s="47"/>
      <c r="S237" s="47"/>
      <c r="T237" s="95"/>
      <c r="AT237" s="23" t="s">
        <v>176</v>
      </c>
      <c r="AU237" s="23" t="s">
        <v>89</v>
      </c>
    </row>
    <row r="238" s="10" customFormat="1" ht="29.88" customHeight="1">
      <c r="B238" s="203"/>
      <c r="C238" s="204"/>
      <c r="D238" s="205" t="s">
        <v>79</v>
      </c>
      <c r="E238" s="217" t="s">
        <v>470</v>
      </c>
      <c r="F238" s="217" t="s">
        <v>471</v>
      </c>
      <c r="G238" s="204"/>
      <c r="H238" s="204"/>
      <c r="I238" s="207"/>
      <c r="J238" s="218">
        <f>BK238</f>
        <v>0</v>
      </c>
      <c r="K238" s="204"/>
      <c r="L238" s="209"/>
      <c r="M238" s="210"/>
      <c r="N238" s="211"/>
      <c r="O238" s="211"/>
      <c r="P238" s="212">
        <f>SUM(P239:P246)</f>
        <v>0</v>
      </c>
      <c r="Q238" s="211"/>
      <c r="R238" s="212">
        <f>SUM(R239:R246)</f>
        <v>0.0427762</v>
      </c>
      <c r="S238" s="211"/>
      <c r="T238" s="213">
        <f>SUM(T239:T246)</f>
        <v>0</v>
      </c>
      <c r="AR238" s="214" t="s">
        <v>89</v>
      </c>
      <c r="AT238" s="215" t="s">
        <v>79</v>
      </c>
      <c r="AU238" s="215" t="s">
        <v>23</v>
      </c>
      <c r="AY238" s="214" t="s">
        <v>131</v>
      </c>
      <c r="BK238" s="216">
        <f>SUM(BK239:BK246)</f>
        <v>0</v>
      </c>
    </row>
    <row r="239" s="1" customFormat="1" ht="16.5" customHeight="1">
      <c r="B239" s="46"/>
      <c r="C239" s="219" t="s">
        <v>472</v>
      </c>
      <c r="D239" s="219" t="s">
        <v>135</v>
      </c>
      <c r="E239" s="220" t="s">
        <v>473</v>
      </c>
      <c r="F239" s="221" t="s">
        <v>474</v>
      </c>
      <c r="G239" s="222" t="s">
        <v>173</v>
      </c>
      <c r="H239" s="223">
        <v>2.46</v>
      </c>
      <c r="I239" s="224"/>
      <c r="J239" s="225">
        <f>ROUND(I239*H239,2)</f>
        <v>0</v>
      </c>
      <c r="K239" s="221" t="s">
        <v>139</v>
      </c>
      <c r="L239" s="72"/>
      <c r="M239" s="226" t="s">
        <v>41</v>
      </c>
      <c r="N239" s="227" t="s">
        <v>51</v>
      </c>
      <c r="O239" s="47"/>
      <c r="P239" s="228">
        <f>O239*H239</f>
        <v>0</v>
      </c>
      <c r="Q239" s="228">
        <v>0.00017000000000000001</v>
      </c>
      <c r="R239" s="228">
        <f>Q239*H239</f>
        <v>0.00041820000000000003</v>
      </c>
      <c r="S239" s="228">
        <v>0</v>
      </c>
      <c r="T239" s="229">
        <f>S239*H239</f>
        <v>0</v>
      </c>
      <c r="AR239" s="23" t="s">
        <v>268</v>
      </c>
      <c r="AT239" s="23" t="s">
        <v>135</v>
      </c>
      <c r="AU239" s="23" t="s">
        <v>89</v>
      </c>
      <c r="AY239" s="23" t="s">
        <v>131</v>
      </c>
      <c r="BE239" s="230">
        <f>IF(N239="základní",J239,0)</f>
        <v>0</v>
      </c>
      <c r="BF239" s="230">
        <f>IF(N239="snížená",J239,0)</f>
        <v>0</v>
      </c>
      <c r="BG239" s="230">
        <f>IF(N239="zákl. přenesená",J239,0)</f>
        <v>0</v>
      </c>
      <c r="BH239" s="230">
        <f>IF(N239="sníž. přenesená",J239,0)</f>
        <v>0</v>
      </c>
      <c r="BI239" s="230">
        <f>IF(N239="nulová",J239,0)</f>
        <v>0</v>
      </c>
      <c r="BJ239" s="23" t="s">
        <v>23</v>
      </c>
      <c r="BK239" s="230">
        <f>ROUND(I239*H239,2)</f>
        <v>0</v>
      </c>
      <c r="BL239" s="23" t="s">
        <v>268</v>
      </c>
      <c r="BM239" s="23" t="s">
        <v>475</v>
      </c>
    </row>
    <row r="240" s="11" customFormat="1">
      <c r="B240" s="240"/>
      <c r="C240" s="241"/>
      <c r="D240" s="237" t="s">
        <v>178</v>
      </c>
      <c r="E240" s="242" t="s">
        <v>41</v>
      </c>
      <c r="F240" s="243" t="s">
        <v>476</v>
      </c>
      <c r="G240" s="241"/>
      <c r="H240" s="244">
        <v>2.46</v>
      </c>
      <c r="I240" s="245"/>
      <c r="J240" s="241"/>
      <c r="K240" s="241"/>
      <c r="L240" s="246"/>
      <c r="M240" s="247"/>
      <c r="N240" s="248"/>
      <c r="O240" s="248"/>
      <c r="P240" s="248"/>
      <c r="Q240" s="248"/>
      <c r="R240" s="248"/>
      <c r="S240" s="248"/>
      <c r="T240" s="249"/>
      <c r="AT240" s="250" t="s">
        <v>178</v>
      </c>
      <c r="AU240" s="250" t="s">
        <v>89</v>
      </c>
      <c r="AV240" s="11" t="s">
        <v>89</v>
      </c>
      <c r="AW240" s="11" t="s">
        <v>43</v>
      </c>
      <c r="AX240" s="11" t="s">
        <v>80</v>
      </c>
      <c r="AY240" s="250" t="s">
        <v>131</v>
      </c>
    </row>
    <row r="241" s="12" customFormat="1">
      <c r="B241" s="251"/>
      <c r="C241" s="252"/>
      <c r="D241" s="237" t="s">
        <v>178</v>
      </c>
      <c r="E241" s="253" t="s">
        <v>41</v>
      </c>
      <c r="F241" s="254" t="s">
        <v>181</v>
      </c>
      <c r="G241" s="252"/>
      <c r="H241" s="255">
        <v>2.46</v>
      </c>
      <c r="I241" s="256"/>
      <c r="J241" s="252"/>
      <c r="K241" s="252"/>
      <c r="L241" s="257"/>
      <c r="M241" s="258"/>
      <c r="N241" s="259"/>
      <c r="O241" s="259"/>
      <c r="P241" s="259"/>
      <c r="Q241" s="259"/>
      <c r="R241" s="259"/>
      <c r="S241" s="259"/>
      <c r="T241" s="260"/>
      <c r="AT241" s="261" t="s">
        <v>178</v>
      </c>
      <c r="AU241" s="261" t="s">
        <v>89</v>
      </c>
      <c r="AV241" s="12" t="s">
        <v>174</v>
      </c>
      <c r="AW241" s="12" t="s">
        <v>43</v>
      </c>
      <c r="AX241" s="12" t="s">
        <v>23</v>
      </c>
      <c r="AY241" s="261" t="s">
        <v>131</v>
      </c>
    </row>
    <row r="242" s="1" customFormat="1" ht="16.5" customHeight="1">
      <c r="B242" s="46"/>
      <c r="C242" s="219" t="s">
        <v>477</v>
      </c>
      <c r="D242" s="219" t="s">
        <v>135</v>
      </c>
      <c r="E242" s="220" t="s">
        <v>478</v>
      </c>
      <c r="F242" s="221" t="s">
        <v>479</v>
      </c>
      <c r="G242" s="222" t="s">
        <v>173</v>
      </c>
      <c r="H242" s="223">
        <v>2.46</v>
      </c>
      <c r="I242" s="224"/>
      <c r="J242" s="225">
        <f>ROUND(I242*H242,2)</f>
        <v>0</v>
      </c>
      <c r="K242" s="221" t="s">
        <v>139</v>
      </c>
      <c r="L242" s="72"/>
      <c r="M242" s="226" t="s">
        <v>41</v>
      </c>
      <c r="N242" s="227" t="s">
        <v>51</v>
      </c>
      <c r="O242" s="47"/>
      <c r="P242" s="228">
        <f>O242*H242</f>
        <v>0</v>
      </c>
      <c r="Q242" s="228">
        <v>0.00012999999999999999</v>
      </c>
      <c r="R242" s="228">
        <f>Q242*H242</f>
        <v>0.00031979999999999997</v>
      </c>
      <c r="S242" s="228">
        <v>0</v>
      </c>
      <c r="T242" s="229">
        <f>S242*H242</f>
        <v>0</v>
      </c>
      <c r="AR242" s="23" t="s">
        <v>268</v>
      </c>
      <c r="AT242" s="23" t="s">
        <v>135</v>
      </c>
      <c r="AU242" s="23" t="s">
        <v>89</v>
      </c>
      <c r="AY242" s="23" t="s">
        <v>131</v>
      </c>
      <c r="BE242" s="230">
        <f>IF(N242="základní",J242,0)</f>
        <v>0</v>
      </c>
      <c r="BF242" s="230">
        <f>IF(N242="snížená",J242,0)</f>
        <v>0</v>
      </c>
      <c r="BG242" s="230">
        <f>IF(N242="zákl. přenesená",J242,0)</f>
        <v>0</v>
      </c>
      <c r="BH242" s="230">
        <f>IF(N242="sníž. přenesená",J242,0)</f>
        <v>0</v>
      </c>
      <c r="BI242" s="230">
        <f>IF(N242="nulová",J242,0)</f>
        <v>0</v>
      </c>
      <c r="BJ242" s="23" t="s">
        <v>23</v>
      </c>
      <c r="BK242" s="230">
        <f>ROUND(I242*H242,2)</f>
        <v>0</v>
      </c>
      <c r="BL242" s="23" t="s">
        <v>268</v>
      </c>
      <c r="BM242" s="23" t="s">
        <v>480</v>
      </c>
    </row>
    <row r="243" s="1" customFormat="1" ht="16.5" customHeight="1">
      <c r="B243" s="46"/>
      <c r="C243" s="219" t="s">
        <v>481</v>
      </c>
      <c r="D243" s="219" t="s">
        <v>135</v>
      </c>
      <c r="E243" s="220" t="s">
        <v>482</v>
      </c>
      <c r="F243" s="221" t="s">
        <v>483</v>
      </c>
      <c r="G243" s="222" t="s">
        <v>173</v>
      </c>
      <c r="H243" s="223">
        <v>2.46</v>
      </c>
      <c r="I243" s="224"/>
      <c r="J243" s="225">
        <f>ROUND(I243*H243,2)</f>
        <v>0</v>
      </c>
      <c r="K243" s="221" t="s">
        <v>139</v>
      </c>
      <c r="L243" s="72"/>
      <c r="M243" s="226" t="s">
        <v>41</v>
      </c>
      <c r="N243" s="227" t="s">
        <v>51</v>
      </c>
      <c r="O243" s="47"/>
      <c r="P243" s="228">
        <f>O243*H243</f>
        <v>0</v>
      </c>
      <c r="Q243" s="228">
        <v>0.00012</v>
      </c>
      <c r="R243" s="228">
        <f>Q243*H243</f>
        <v>0.00029520000000000002</v>
      </c>
      <c r="S243" s="228">
        <v>0</v>
      </c>
      <c r="T243" s="229">
        <f>S243*H243</f>
        <v>0</v>
      </c>
      <c r="AR243" s="23" t="s">
        <v>268</v>
      </c>
      <c r="AT243" s="23" t="s">
        <v>135</v>
      </c>
      <c r="AU243" s="23" t="s">
        <v>89</v>
      </c>
      <c r="AY243" s="23" t="s">
        <v>131</v>
      </c>
      <c r="BE243" s="230">
        <f>IF(N243="základní",J243,0)</f>
        <v>0</v>
      </c>
      <c r="BF243" s="230">
        <f>IF(N243="snížená",J243,0)</f>
        <v>0</v>
      </c>
      <c r="BG243" s="230">
        <f>IF(N243="zákl. přenesená",J243,0)</f>
        <v>0</v>
      </c>
      <c r="BH243" s="230">
        <f>IF(N243="sníž. přenesená",J243,0)</f>
        <v>0</v>
      </c>
      <c r="BI243" s="230">
        <f>IF(N243="nulová",J243,0)</f>
        <v>0</v>
      </c>
      <c r="BJ243" s="23" t="s">
        <v>23</v>
      </c>
      <c r="BK243" s="230">
        <f>ROUND(I243*H243,2)</f>
        <v>0</v>
      </c>
      <c r="BL243" s="23" t="s">
        <v>268</v>
      </c>
      <c r="BM243" s="23" t="s">
        <v>484</v>
      </c>
    </row>
    <row r="244" s="1" customFormat="1" ht="25.5" customHeight="1">
      <c r="B244" s="46"/>
      <c r="C244" s="219" t="s">
        <v>485</v>
      </c>
      <c r="D244" s="219" t="s">
        <v>135</v>
      </c>
      <c r="E244" s="220" t="s">
        <v>486</v>
      </c>
      <c r="F244" s="221" t="s">
        <v>487</v>
      </c>
      <c r="G244" s="222" t="s">
        <v>173</v>
      </c>
      <c r="H244" s="223">
        <v>43.939999999999998</v>
      </c>
      <c r="I244" s="224"/>
      <c r="J244" s="225">
        <f>ROUND(I244*H244,2)</f>
        <v>0</v>
      </c>
      <c r="K244" s="221" t="s">
        <v>139</v>
      </c>
      <c r="L244" s="72"/>
      <c r="M244" s="226" t="s">
        <v>41</v>
      </c>
      <c r="N244" s="227" t="s">
        <v>51</v>
      </c>
      <c r="O244" s="47"/>
      <c r="P244" s="228">
        <f>O244*H244</f>
        <v>0</v>
      </c>
      <c r="Q244" s="228">
        <v>0</v>
      </c>
      <c r="R244" s="228">
        <f>Q244*H244</f>
        <v>0</v>
      </c>
      <c r="S244" s="228">
        <v>0</v>
      </c>
      <c r="T244" s="229">
        <f>S244*H244</f>
        <v>0</v>
      </c>
      <c r="AR244" s="23" t="s">
        <v>268</v>
      </c>
      <c r="AT244" s="23" t="s">
        <v>135</v>
      </c>
      <c r="AU244" s="23" t="s">
        <v>89</v>
      </c>
      <c r="AY244" s="23" t="s">
        <v>131</v>
      </c>
      <c r="BE244" s="230">
        <f>IF(N244="základní",J244,0)</f>
        <v>0</v>
      </c>
      <c r="BF244" s="230">
        <f>IF(N244="snížená",J244,0)</f>
        <v>0</v>
      </c>
      <c r="BG244" s="230">
        <f>IF(N244="zákl. přenesená",J244,0)</f>
        <v>0</v>
      </c>
      <c r="BH244" s="230">
        <f>IF(N244="sníž. přenesená",J244,0)</f>
        <v>0</v>
      </c>
      <c r="BI244" s="230">
        <f>IF(N244="nulová",J244,0)</f>
        <v>0</v>
      </c>
      <c r="BJ244" s="23" t="s">
        <v>23</v>
      </c>
      <c r="BK244" s="230">
        <f>ROUND(I244*H244,2)</f>
        <v>0</v>
      </c>
      <c r="BL244" s="23" t="s">
        <v>268</v>
      </c>
      <c r="BM244" s="23" t="s">
        <v>488</v>
      </c>
    </row>
    <row r="245" s="1" customFormat="1" ht="25.5" customHeight="1">
      <c r="B245" s="46"/>
      <c r="C245" s="219" t="s">
        <v>489</v>
      </c>
      <c r="D245" s="219" t="s">
        <v>135</v>
      </c>
      <c r="E245" s="220" t="s">
        <v>490</v>
      </c>
      <c r="F245" s="221" t="s">
        <v>491</v>
      </c>
      <c r="G245" s="222" t="s">
        <v>173</v>
      </c>
      <c r="H245" s="223">
        <v>43.939999999999998</v>
      </c>
      <c r="I245" s="224"/>
      <c r="J245" s="225">
        <f>ROUND(I245*H245,2)</f>
        <v>0</v>
      </c>
      <c r="K245" s="221" t="s">
        <v>139</v>
      </c>
      <c r="L245" s="72"/>
      <c r="M245" s="226" t="s">
        <v>41</v>
      </c>
      <c r="N245" s="227" t="s">
        <v>51</v>
      </c>
      <c r="O245" s="47"/>
      <c r="P245" s="228">
        <f>O245*H245</f>
        <v>0</v>
      </c>
      <c r="Q245" s="228">
        <v>0.00029</v>
      </c>
      <c r="R245" s="228">
        <f>Q245*H245</f>
        <v>0.0127426</v>
      </c>
      <c r="S245" s="228">
        <v>0</v>
      </c>
      <c r="T245" s="229">
        <f>S245*H245</f>
        <v>0</v>
      </c>
      <c r="AR245" s="23" t="s">
        <v>268</v>
      </c>
      <c r="AT245" s="23" t="s">
        <v>135</v>
      </c>
      <c r="AU245" s="23" t="s">
        <v>89</v>
      </c>
      <c r="AY245" s="23" t="s">
        <v>131</v>
      </c>
      <c r="BE245" s="230">
        <f>IF(N245="základní",J245,0)</f>
        <v>0</v>
      </c>
      <c r="BF245" s="230">
        <f>IF(N245="snížená",J245,0)</f>
        <v>0</v>
      </c>
      <c r="BG245" s="230">
        <f>IF(N245="zákl. přenesená",J245,0)</f>
        <v>0</v>
      </c>
      <c r="BH245" s="230">
        <f>IF(N245="sníž. přenesená",J245,0)</f>
        <v>0</v>
      </c>
      <c r="BI245" s="230">
        <f>IF(N245="nulová",J245,0)</f>
        <v>0</v>
      </c>
      <c r="BJ245" s="23" t="s">
        <v>23</v>
      </c>
      <c r="BK245" s="230">
        <f>ROUND(I245*H245,2)</f>
        <v>0</v>
      </c>
      <c r="BL245" s="23" t="s">
        <v>268</v>
      </c>
      <c r="BM245" s="23" t="s">
        <v>492</v>
      </c>
    </row>
    <row r="246" s="1" customFormat="1" ht="25.5" customHeight="1">
      <c r="B246" s="46"/>
      <c r="C246" s="219" t="s">
        <v>493</v>
      </c>
      <c r="D246" s="219" t="s">
        <v>135</v>
      </c>
      <c r="E246" s="220" t="s">
        <v>494</v>
      </c>
      <c r="F246" s="221" t="s">
        <v>495</v>
      </c>
      <c r="G246" s="222" t="s">
        <v>173</v>
      </c>
      <c r="H246" s="223">
        <v>43.939999999999998</v>
      </c>
      <c r="I246" s="224"/>
      <c r="J246" s="225">
        <f>ROUND(I246*H246,2)</f>
        <v>0</v>
      </c>
      <c r="K246" s="221" t="s">
        <v>139</v>
      </c>
      <c r="L246" s="72"/>
      <c r="M246" s="226" t="s">
        <v>41</v>
      </c>
      <c r="N246" s="227" t="s">
        <v>51</v>
      </c>
      <c r="O246" s="47"/>
      <c r="P246" s="228">
        <f>O246*H246</f>
        <v>0</v>
      </c>
      <c r="Q246" s="228">
        <v>0.00066</v>
      </c>
      <c r="R246" s="228">
        <f>Q246*H246</f>
        <v>0.029000399999999999</v>
      </c>
      <c r="S246" s="228">
        <v>0</v>
      </c>
      <c r="T246" s="229">
        <f>S246*H246</f>
        <v>0</v>
      </c>
      <c r="AR246" s="23" t="s">
        <v>268</v>
      </c>
      <c r="AT246" s="23" t="s">
        <v>135</v>
      </c>
      <c r="AU246" s="23" t="s">
        <v>89</v>
      </c>
      <c r="AY246" s="23" t="s">
        <v>131</v>
      </c>
      <c r="BE246" s="230">
        <f>IF(N246="základní",J246,0)</f>
        <v>0</v>
      </c>
      <c r="BF246" s="230">
        <f>IF(N246="snížená",J246,0)</f>
        <v>0</v>
      </c>
      <c r="BG246" s="230">
        <f>IF(N246="zákl. přenesená",J246,0)</f>
        <v>0</v>
      </c>
      <c r="BH246" s="230">
        <f>IF(N246="sníž. přenesená",J246,0)</f>
        <v>0</v>
      </c>
      <c r="BI246" s="230">
        <f>IF(N246="nulová",J246,0)</f>
        <v>0</v>
      </c>
      <c r="BJ246" s="23" t="s">
        <v>23</v>
      </c>
      <c r="BK246" s="230">
        <f>ROUND(I246*H246,2)</f>
        <v>0</v>
      </c>
      <c r="BL246" s="23" t="s">
        <v>268</v>
      </c>
      <c r="BM246" s="23" t="s">
        <v>496</v>
      </c>
    </row>
    <row r="247" s="10" customFormat="1" ht="29.88" customHeight="1">
      <c r="B247" s="203"/>
      <c r="C247" s="204"/>
      <c r="D247" s="205" t="s">
        <v>79</v>
      </c>
      <c r="E247" s="217" t="s">
        <v>497</v>
      </c>
      <c r="F247" s="217" t="s">
        <v>498</v>
      </c>
      <c r="G247" s="204"/>
      <c r="H247" s="204"/>
      <c r="I247" s="207"/>
      <c r="J247" s="218">
        <f>BK247</f>
        <v>0</v>
      </c>
      <c r="K247" s="204"/>
      <c r="L247" s="209"/>
      <c r="M247" s="210"/>
      <c r="N247" s="211"/>
      <c r="O247" s="211"/>
      <c r="P247" s="212">
        <f>SUM(P248:P269)</f>
        <v>0</v>
      </c>
      <c r="Q247" s="211"/>
      <c r="R247" s="212">
        <f>SUM(R248:R269)</f>
        <v>1.2315071999999998</v>
      </c>
      <c r="S247" s="211"/>
      <c r="T247" s="213">
        <f>SUM(T248:T269)</f>
        <v>0.091598180000000001</v>
      </c>
      <c r="AR247" s="214" t="s">
        <v>89</v>
      </c>
      <c r="AT247" s="215" t="s">
        <v>79</v>
      </c>
      <c r="AU247" s="215" t="s">
        <v>23</v>
      </c>
      <c r="AY247" s="214" t="s">
        <v>131</v>
      </c>
      <c r="BK247" s="216">
        <f>SUM(BK248:BK269)</f>
        <v>0</v>
      </c>
    </row>
    <row r="248" s="1" customFormat="1" ht="16.5" customHeight="1">
      <c r="B248" s="46"/>
      <c r="C248" s="219" t="s">
        <v>499</v>
      </c>
      <c r="D248" s="219" t="s">
        <v>135</v>
      </c>
      <c r="E248" s="220" t="s">
        <v>500</v>
      </c>
      <c r="F248" s="221" t="s">
        <v>501</v>
      </c>
      <c r="G248" s="222" t="s">
        <v>173</v>
      </c>
      <c r="H248" s="223">
        <v>295.47800000000001</v>
      </c>
      <c r="I248" s="224"/>
      <c r="J248" s="225">
        <f>ROUND(I248*H248,2)</f>
        <v>0</v>
      </c>
      <c r="K248" s="221" t="s">
        <v>139</v>
      </c>
      <c r="L248" s="72"/>
      <c r="M248" s="226" t="s">
        <v>41</v>
      </c>
      <c r="N248" s="227" t="s">
        <v>51</v>
      </c>
      <c r="O248" s="47"/>
      <c r="P248" s="228">
        <f>O248*H248</f>
        <v>0</v>
      </c>
      <c r="Q248" s="228">
        <v>0.001</v>
      </c>
      <c r="R248" s="228">
        <f>Q248*H248</f>
        <v>0.29547800000000002</v>
      </c>
      <c r="S248" s="228">
        <v>0.00031</v>
      </c>
      <c r="T248" s="229">
        <f>S248*H248</f>
        <v>0.091598180000000001</v>
      </c>
      <c r="AR248" s="23" t="s">
        <v>268</v>
      </c>
      <c r="AT248" s="23" t="s">
        <v>135</v>
      </c>
      <c r="AU248" s="23" t="s">
        <v>89</v>
      </c>
      <c r="AY248" s="23" t="s">
        <v>131</v>
      </c>
      <c r="BE248" s="230">
        <f>IF(N248="základní",J248,0)</f>
        <v>0</v>
      </c>
      <c r="BF248" s="230">
        <f>IF(N248="snížená",J248,0)</f>
        <v>0</v>
      </c>
      <c r="BG248" s="230">
        <f>IF(N248="zákl. přenesená",J248,0)</f>
        <v>0</v>
      </c>
      <c r="BH248" s="230">
        <f>IF(N248="sníž. přenesená",J248,0)</f>
        <v>0</v>
      </c>
      <c r="BI248" s="230">
        <f>IF(N248="nulová",J248,0)</f>
        <v>0</v>
      </c>
      <c r="BJ248" s="23" t="s">
        <v>23</v>
      </c>
      <c r="BK248" s="230">
        <f>ROUND(I248*H248,2)</f>
        <v>0</v>
      </c>
      <c r="BL248" s="23" t="s">
        <v>268</v>
      </c>
      <c r="BM248" s="23" t="s">
        <v>502</v>
      </c>
    </row>
    <row r="249" s="1" customFormat="1">
      <c r="B249" s="46"/>
      <c r="C249" s="74"/>
      <c r="D249" s="237" t="s">
        <v>176</v>
      </c>
      <c r="E249" s="74"/>
      <c r="F249" s="238" t="s">
        <v>503</v>
      </c>
      <c r="G249" s="74"/>
      <c r="H249" s="74"/>
      <c r="I249" s="190"/>
      <c r="J249" s="74"/>
      <c r="K249" s="74"/>
      <c r="L249" s="72"/>
      <c r="M249" s="239"/>
      <c r="N249" s="47"/>
      <c r="O249" s="47"/>
      <c r="P249" s="47"/>
      <c r="Q249" s="47"/>
      <c r="R249" s="47"/>
      <c r="S249" s="47"/>
      <c r="T249" s="95"/>
      <c r="AT249" s="23" t="s">
        <v>176</v>
      </c>
      <c r="AU249" s="23" t="s">
        <v>89</v>
      </c>
    </row>
    <row r="250" s="11" customFormat="1">
      <c r="B250" s="240"/>
      <c r="C250" s="241"/>
      <c r="D250" s="237" t="s">
        <v>178</v>
      </c>
      <c r="E250" s="242" t="s">
        <v>41</v>
      </c>
      <c r="F250" s="243" t="s">
        <v>504</v>
      </c>
      <c r="G250" s="241"/>
      <c r="H250" s="244">
        <v>22.963000000000001</v>
      </c>
      <c r="I250" s="245"/>
      <c r="J250" s="241"/>
      <c r="K250" s="241"/>
      <c r="L250" s="246"/>
      <c r="M250" s="247"/>
      <c r="N250" s="248"/>
      <c r="O250" s="248"/>
      <c r="P250" s="248"/>
      <c r="Q250" s="248"/>
      <c r="R250" s="248"/>
      <c r="S250" s="248"/>
      <c r="T250" s="249"/>
      <c r="AT250" s="250" t="s">
        <v>178</v>
      </c>
      <c r="AU250" s="250" t="s">
        <v>89</v>
      </c>
      <c r="AV250" s="11" t="s">
        <v>89</v>
      </c>
      <c r="AW250" s="11" t="s">
        <v>43</v>
      </c>
      <c r="AX250" s="11" t="s">
        <v>80</v>
      </c>
      <c r="AY250" s="250" t="s">
        <v>131</v>
      </c>
    </row>
    <row r="251" s="11" customFormat="1">
      <c r="B251" s="240"/>
      <c r="C251" s="241"/>
      <c r="D251" s="237" t="s">
        <v>178</v>
      </c>
      <c r="E251" s="242" t="s">
        <v>41</v>
      </c>
      <c r="F251" s="243" t="s">
        <v>505</v>
      </c>
      <c r="G251" s="241"/>
      <c r="H251" s="244">
        <v>63.990000000000002</v>
      </c>
      <c r="I251" s="245"/>
      <c r="J251" s="241"/>
      <c r="K251" s="241"/>
      <c r="L251" s="246"/>
      <c r="M251" s="247"/>
      <c r="N251" s="248"/>
      <c r="O251" s="248"/>
      <c r="P251" s="248"/>
      <c r="Q251" s="248"/>
      <c r="R251" s="248"/>
      <c r="S251" s="248"/>
      <c r="T251" s="249"/>
      <c r="AT251" s="250" t="s">
        <v>178</v>
      </c>
      <c r="AU251" s="250" t="s">
        <v>89</v>
      </c>
      <c r="AV251" s="11" t="s">
        <v>89</v>
      </c>
      <c r="AW251" s="11" t="s">
        <v>43</v>
      </c>
      <c r="AX251" s="11" t="s">
        <v>80</v>
      </c>
      <c r="AY251" s="250" t="s">
        <v>131</v>
      </c>
    </row>
    <row r="252" s="13" customFormat="1">
      <c r="B252" s="262"/>
      <c r="C252" s="263"/>
      <c r="D252" s="237" t="s">
        <v>178</v>
      </c>
      <c r="E252" s="264" t="s">
        <v>41</v>
      </c>
      <c r="F252" s="265" t="s">
        <v>506</v>
      </c>
      <c r="G252" s="263"/>
      <c r="H252" s="264" t="s">
        <v>41</v>
      </c>
      <c r="I252" s="266"/>
      <c r="J252" s="263"/>
      <c r="K252" s="263"/>
      <c r="L252" s="267"/>
      <c r="M252" s="268"/>
      <c r="N252" s="269"/>
      <c r="O252" s="269"/>
      <c r="P252" s="269"/>
      <c r="Q252" s="269"/>
      <c r="R252" s="269"/>
      <c r="S252" s="269"/>
      <c r="T252" s="270"/>
      <c r="AT252" s="271" t="s">
        <v>178</v>
      </c>
      <c r="AU252" s="271" t="s">
        <v>89</v>
      </c>
      <c r="AV252" s="13" t="s">
        <v>23</v>
      </c>
      <c r="AW252" s="13" t="s">
        <v>43</v>
      </c>
      <c r="AX252" s="13" t="s">
        <v>80</v>
      </c>
      <c r="AY252" s="271" t="s">
        <v>131</v>
      </c>
    </row>
    <row r="253" s="11" customFormat="1">
      <c r="B253" s="240"/>
      <c r="C253" s="241"/>
      <c r="D253" s="237" t="s">
        <v>178</v>
      </c>
      <c r="E253" s="242" t="s">
        <v>41</v>
      </c>
      <c r="F253" s="243" t="s">
        <v>507</v>
      </c>
      <c r="G253" s="241"/>
      <c r="H253" s="244">
        <v>119.83</v>
      </c>
      <c r="I253" s="245"/>
      <c r="J253" s="241"/>
      <c r="K253" s="241"/>
      <c r="L253" s="246"/>
      <c r="M253" s="247"/>
      <c r="N253" s="248"/>
      <c r="O253" s="248"/>
      <c r="P253" s="248"/>
      <c r="Q253" s="248"/>
      <c r="R253" s="248"/>
      <c r="S253" s="248"/>
      <c r="T253" s="249"/>
      <c r="AT253" s="250" t="s">
        <v>178</v>
      </c>
      <c r="AU253" s="250" t="s">
        <v>89</v>
      </c>
      <c r="AV253" s="11" t="s">
        <v>89</v>
      </c>
      <c r="AW253" s="11" t="s">
        <v>43</v>
      </c>
      <c r="AX253" s="11" t="s">
        <v>80</v>
      </c>
      <c r="AY253" s="250" t="s">
        <v>131</v>
      </c>
    </row>
    <row r="254" s="11" customFormat="1">
      <c r="B254" s="240"/>
      <c r="C254" s="241"/>
      <c r="D254" s="237" t="s">
        <v>178</v>
      </c>
      <c r="E254" s="242" t="s">
        <v>41</v>
      </c>
      <c r="F254" s="243" t="s">
        <v>508</v>
      </c>
      <c r="G254" s="241"/>
      <c r="H254" s="244">
        <v>38.340000000000003</v>
      </c>
      <c r="I254" s="245"/>
      <c r="J254" s="241"/>
      <c r="K254" s="241"/>
      <c r="L254" s="246"/>
      <c r="M254" s="247"/>
      <c r="N254" s="248"/>
      <c r="O254" s="248"/>
      <c r="P254" s="248"/>
      <c r="Q254" s="248"/>
      <c r="R254" s="248"/>
      <c r="S254" s="248"/>
      <c r="T254" s="249"/>
      <c r="AT254" s="250" t="s">
        <v>178</v>
      </c>
      <c r="AU254" s="250" t="s">
        <v>89</v>
      </c>
      <c r="AV254" s="11" t="s">
        <v>89</v>
      </c>
      <c r="AW254" s="11" t="s">
        <v>43</v>
      </c>
      <c r="AX254" s="11" t="s">
        <v>80</v>
      </c>
      <c r="AY254" s="250" t="s">
        <v>131</v>
      </c>
    </row>
    <row r="255" s="11" customFormat="1">
      <c r="B255" s="240"/>
      <c r="C255" s="241"/>
      <c r="D255" s="237" t="s">
        <v>178</v>
      </c>
      <c r="E255" s="242" t="s">
        <v>41</v>
      </c>
      <c r="F255" s="243" t="s">
        <v>509</v>
      </c>
      <c r="G255" s="241"/>
      <c r="H255" s="244">
        <v>25.785</v>
      </c>
      <c r="I255" s="245"/>
      <c r="J255" s="241"/>
      <c r="K255" s="241"/>
      <c r="L255" s="246"/>
      <c r="M255" s="247"/>
      <c r="N255" s="248"/>
      <c r="O255" s="248"/>
      <c r="P255" s="248"/>
      <c r="Q255" s="248"/>
      <c r="R255" s="248"/>
      <c r="S255" s="248"/>
      <c r="T255" s="249"/>
      <c r="AT255" s="250" t="s">
        <v>178</v>
      </c>
      <c r="AU255" s="250" t="s">
        <v>89</v>
      </c>
      <c r="AV255" s="11" t="s">
        <v>89</v>
      </c>
      <c r="AW255" s="11" t="s">
        <v>43</v>
      </c>
      <c r="AX255" s="11" t="s">
        <v>80</v>
      </c>
      <c r="AY255" s="250" t="s">
        <v>131</v>
      </c>
    </row>
    <row r="256" s="11" customFormat="1">
      <c r="B256" s="240"/>
      <c r="C256" s="241"/>
      <c r="D256" s="237" t="s">
        <v>178</v>
      </c>
      <c r="E256" s="242" t="s">
        <v>41</v>
      </c>
      <c r="F256" s="243" t="s">
        <v>510</v>
      </c>
      <c r="G256" s="241"/>
      <c r="H256" s="244">
        <v>24.57</v>
      </c>
      <c r="I256" s="245"/>
      <c r="J256" s="241"/>
      <c r="K256" s="241"/>
      <c r="L256" s="246"/>
      <c r="M256" s="247"/>
      <c r="N256" s="248"/>
      <c r="O256" s="248"/>
      <c r="P256" s="248"/>
      <c r="Q256" s="248"/>
      <c r="R256" s="248"/>
      <c r="S256" s="248"/>
      <c r="T256" s="249"/>
      <c r="AT256" s="250" t="s">
        <v>178</v>
      </c>
      <c r="AU256" s="250" t="s">
        <v>89</v>
      </c>
      <c r="AV256" s="11" t="s">
        <v>89</v>
      </c>
      <c r="AW256" s="11" t="s">
        <v>43</v>
      </c>
      <c r="AX256" s="11" t="s">
        <v>80</v>
      </c>
      <c r="AY256" s="250" t="s">
        <v>131</v>
      </c>
    </row>
    <row r="257" s="12" customFormat="1">
      <c r="B257" s="251"/>
      <c r="C257" s="252"/>
      <c r="D257" s="237" t="s">
        <v>178</v>
      </c>
      <c r="E257" s="253" t="s">
        <v>41</v>
      </c>
      <c r="F257" s="254" t="s">
        <v>181</v>
      </c>
      <c r="G257" s="252"/>
      <c r="H257" s="255">
        <v>295.47800000000001</v>
      </c>
      <c r="I257" s="256"/>
      <c r="J257" s="252"/>
      <c r="K257" s="252"/>
      <c r="L257" s="257"/>
      <c r="M257" s="258"/>
      <c r="N257" s="259"/>
      <c r="O257" s="259"/>
      <c r="P257" s="259"/>
      <c r="Q257" s="259"/>
      <c r="R257" s="259"/>
      <c r="S257" s="259"/>
      <c r="T257" s="260"/>
      <c r="AT257" s="261" t="s">
        <v>178</v>
      </c>
      <c r="AU257" s="261" t="s">
        <v>89</v>
      </c>
      <c r="AV257" s="12" t="s">
        <v>174</v>
      </c>
      <c r="AW257" s="12" t="s">
        <v>43</v>
      </c>
      <c r="AX257" s="12" t="s">
        <v>23</v>
      </c>
      <c r="AY257" s="261" t="s">
        <v>131</v>
      </c>
    </row>
    <row r="258" s="1" customFormat="1" ht="25.5" customHeight="1">
      <c r="B258" s="46"/>
      <c r="C258" s="219" t="s">
        <v>511</v>
      </c>
      <c r="D258" s="219" t="s">
        <v>135</v>
      </c>
      <c r="E258" s="220" t="s">
        <v>512</v>
      </c>
      <c r="F258" s="221" t="s">
        <v>513</v>
      </c>
      <c r="G258" s="222" t="s">
        <v>173</v>
      </c>
      <c r="H258" s="223">
        <v>175.69999999999999</v>
      </c>
      <c r="I258" s="224"/>
      <c r="J258" s="225">
        <f>ROUND(I258*H258,2)</f>
        <v>0</v>
      </c>
      <c r="K258" s="221" t="s">
        <v>139</v>
      </c>
      <c r="L258" s="72"/>
      <c r="M258" s="226" t="s">
        <v>41</v>
      </c>
      <c r="N258" s="227" t="s">
        <v>51</v>
      </c>
      <c r="O258" s="47"/>
      <c r="P258" s="228">
        <f>O258*H258</f>
        <v>0</v>
      </c>
      <c r="Q258" s="228">
        <v>0.0044999999999999997</v>
      </c>
      <c r="R258" s="228">
        <f>Q258*H258</f>
        <v>0.79064999999999985</v>
      </c>
      <c r="S258" s="228">
        <v>0</v>
      </c>
      <c r="T258" s="229">
        <f>S258*H258</f>
        <v>0</v>
      </c>
      <c r="AR258" s="23" t="s">
        <v>268</v>
      </c>
      <c r="AT258" s="23" t="s">
        <v>135</v>
      </c>
      <c r="AU258" s="23" t="s">
        <v>89</v>
      </c>
      <c r="AY258" s="23" t="s">
        <v>131</v>
      </c>
      <c r="BE258" s="230">
        <f>IF(N258="základní",J258,0)</f>
        <v>0</v>
      </c>
      <c r="BF258" s="230">
        <f>IF(N258="snížená",J258,0)</f>
        <v>0</v>
      </c>
      <c r="BG258" s="230">
        <f>IF(N258="zákl. přenesená",J258,0)</f>
        <v>0</v>
      </c>
      <c r="BH258" s="230">
        <f>IF(N258="sníž. přenesená",J258,0)</f>
        <v>0</v>
      </c>
      <c r="BI258" s="230">
        <f>IF(N258="nulová",J258,0)</f>
        <v>0</v>
      </c>
      <c r="BJ258" s="23" t="s">
        <v>23</v>
      </c>
      <c r="BK258" s="230">
        <f>ROUND(I258*H258,2)</f>
        <v>0</v>
      </c>
      <c r="BL258" s="23" t="s">
        <v>268</v>
      </c>
      <c r="BM258" s="23" t="s">
        <v>514</v>
      </c>
    </row>
    <row r="259" s="1" customFormat="1" ht="25.5" customHeight="1">
      <c r="B259" s="46"/>
      <c r="C259" s="219" t="s">
        <v>515</v>
      </c>
      <c r="D259" s="219" t="s">
        <v>135</v>
      </c>
      <c r="E259" s="220" t="s">
        <v>516</v>
      </c>
      <c r="F259" s="221" t="s">
        <v>517</v>
      </c>
      <c r="G259" s="222" t="s">
        <v>173</v>
      </c>
      <c r="H259" s="223">
        <v>295.5</v>
      </c>
      <c r="I259" s="224"/>
      <c r="J259" s="225">
        <f>ROUND(I259*H259,2)</f>
        <v>0</v>
      </c>
      <c r="K259" s="221" t="s">
        <v>139</v>
      </c>
      <c r="L259" s="72"/>
      <c r="M259" s="226" t="s">
        <v>41</v>
      </c>
      <c r="N259" s="227" t="s">
        <v>51</v>
      </c>
      <c r="O259" s="47"/>
      <c r="P259" s="228">
        <f>O259*H259</f>
        <v>0</v>
      </c>
      <c r="Q259" s="228">
        <v>0.00020000000000000001</v>
      </c>
      <c r="R259" s="228">
        <f>Q259*H259</f>
        <v>0.0591</v>
      </c>
      <c r="S259" s="228">
        <v>0</v>
      </c>
      <c r="T259" s="229">
        <f>S259*H259</f>
        <v>0</v>
      </c>
      <c r="AR259" s="23" t="s">
        <v>268</v>
      </c>
      <c r="AT259" s="23" t="s">
        <v>135</v>
      </c>
      <c r="AU259" s="23" t="s">
        <v>89</v>
      </c>
      <c r="AY259" s="23" t="s">
        <v>131</v>
      </c>
      <c r="BE259" s="230">
        <f>IF(N259="základní",J259,0)</f>
        <v>0</v>
      </c>
      <c r="BF259" s="230">
        <f>IF(N259="snížená",J259,0)</f>
        <v>0</v>
      </c>
      <c r="BG259" s="230">
        <f>IF(N259="zákl. přenesená",J259,0)</f>
        <v>0</v>
      </c>
      <c r="BH259" s="230">
        <f>IF(N259="sníž. přenesená",J259,0)</f>
        <v>0</v>
      </c>
      <c r="BI259" s="230">
        <f>IF(N259="nulová",J259,0)</f>
        <v>0</v>
      </c>
      <c r="BJ259" s="23" t="s">
        <v>23</v>
      </c>
      <c r="BK259" s="230">
        <f>ROUND(I259*H259,2)</f>
        <v>0</v>
      </c>
      <c r="BL259" s="23" t="s">
        <v>268</v>
      </c>
      <c r="BM259" s="23" t="s">
        <v>518</v>
      </c>
    </row>
    <row r="260" s="1" customFormat="1" ht="25.5" customHeight="1">
      <c r="B260" s="46"/>
      <c r="C260" s="219" t="s">
        <v>519</v>
      </c>
      <c r="D260" s="219" t="s">
        <v>135</v>
      </c>
      <c r="E260" s="220" t="s">
        <v>520</v>
      </c>
      <c r="F260" s="221" t="s">
        <v>521</v>
      </c>
      <c r="G260" s="222" t="s">
        <v>173</v>
      </c>
      <c r="H260" s="223">
        <v>160.69999999999999</v>
      </c>
      <c r="I260" s="224"/>
      <c r="J260" s="225">
        <f>ROUND(I260*H260,2)</f>
        <v>0</v>
      </c>
      <c r="K260" s="221" t="s">
        <v>261</v>
      </c>
      <c r="L260" s="72"/>
      <c r="M260" s="226" t="s">
        <v>41</v>
      </c>
      <c r="N260" s="227" t="s">
        <v>51</v>
      </c>
      <c r="O260" s="47"/>
      <c r="P260" s="228">
        <f>O260*H260</f>
        <v>0</v>
      </c>
      <c r="Q260" s="228">
        <v>0.00025999999999999998</v>
      </c>
      <c r="R260" s="228">
        <f>Q260*H260</f>
        <v>0.041781999999999993</v>
      </c>
      <c r="S260" s="228">
        <v>0</v>
      </c>
      <c r="T260" s="229">
        <f>S260*H260</f>
        <v>0</v>
      </c>
      <c r="AR260" s="23" t="s">
        <v>268</v>
      </c>
      <c r="AT260" s="23" t="s">
        <v>135</v>
      </c>
      <c r="AU260" s="23" t="s">
        <v>89</v>
      </c>
      <c r="AY260" s="23" t="s">
        <v>131</v>
      </c>
      <c r="BE260" s="230">
        <f>IF(N260="základní",J260,0)</f>
        <v>0</v>
      </c>
      <c r="BF260" s="230">
        <f>IF(N260="snížená",J260,0)</f>
        <v>0</v>
      </c>
      <c r="BG260" s="230">
        <f>IF(N260="zákl. přenesená",J260,0)</f>
        <v>0</v>
      </c>
      <c r="BH260" s="230">
        <f>IF(N260="sníž. přenesená",J260,0)</f>
        <v>0</v>
      </c>
      <c r="BI260" s="230">
        <f>IF(N260="nulová",J260,0)</f>
        <v>0</v>
      </c>
      <c r="BJ260" s="23" t="s">
        <v>23</v>
      </c>
      <c r="BK260" s="230">
        <f>ROUND(I260*H260,2)</f>
        <v>0</v>
      </c>
      <c r="BL260" s="23" t="s">
        <v>268</v>
      </c>
      <c r="BM260" s="23" t="s">
        <v>522</v>
      </c>
    </row>
    <row r="261" s="1" customFormat="1" ht="16.5" customHeight="1">
      <c r="B261" s="46"/>
      <c r="C261" s="219" t="s">
        <v>523</v>
      </c>
      <c r="D261" s="219" t="s">
        <v>135</v>
      </c>
      <c r="E261" s="220" t="s">
        <v>524</v>
      </c>
      <c r="F261" s="221" t="s">
        <v>525</v>
      </c>
      <c r="G261" s="222" t="s">
        <v>173</v>
      </c>
      <c r="H261" s="223">
        <v>134.84</v>
      </c>
      <c r="I261" s="224"/>
      <c r="J261" s="225">
        <f>ROUND(I261*H261,2)</f>
        <v>0</v>
      </c>
      <c r="K261" s="221" t="s">
        <v>41</v>
      </c>
      <c r="L261" s="72"/>
      <c r="M261" s="226" t="s">
        <v>41</v>
      </c>
      <c r="N261" s="227" t="s">
        <v>51</v>
      </c>
      <c r="O261" s="47"/>
      <c r="P261" s="228">
        <f>O261*H261</f>
        <v>0</v>
      </c>
      <c r="Q261" s="228">
        <v>0.00033</v>
      </c>
      <c r="R261" s="228">
        <f>Q261*H261</f>
        <v>0.044497200000000001</v>
      </c>
      <c r="S261" s="228">
        <v>0</v>
      </c>
      <c r="T261" s="229">
        <f>S261*H261</f>
        <v>0</v>
      </c>
      <c r="AR261" s="23" t="s">
        <v>268</v>
      </c>
      <c r="AT261" s="23" t="s">
        <v>135</v>
      </c>
      <c r="AU261" s="23" t="s">
        <v>89</v>
      </c>
      <c r="AY261" s="23" t="s">
        <v>131</v>
      </c>
      <c r="BE261" s="230">
        <f>IF(N261="základní",J261,0)</f>
        <v>0</v>
      </c>
      <c r="BF261" s="230">
        <f>IF(N261="snížená",J261,0)</f>
        <v>0</v>
      </c>
      <c r="BG261" s="230">
        <f>IF(N261="zákl. přenesená",J261,0)</f>
        <v>0</v>
      </c>
      <c r="BH261" s="230">
        <f>IF(N261="sníž. přenesená",J261,0)</f>
        <v>0</v>
      </c>
      <c r="BI261" s="230">
        <f>IF(N261="nulová",J261,0)</f>
        <v>0</v>
      </c>
      <c r="BJ261" s="23" t="s">
        <v>23</v>
      </c>
      <c r="BK261" s="230">
        <f>ROUND(I261*H261,2)</f>
        <v>0</v>
      </c>
      <c r="BL261" s="23" t="s">
        <v>268</v>
      </c>
      <c r="BM261" s="23" t="s">
        <v>526</v>
      </c>
    </row>
    <row r="262" s="11" customFormat="1">
      <c r="B262" s="240"/>
      <c r="C262" s="241"/>
      <c r="D262" s="237" t="s">
        <v>178</v>
      </c>
      <c r="E262" s="242" t="s">
        <v>41</v>
      </c>
      <c r="F262" s="243" t="s">
        <v>505</v>
      </c>
      <c r="G262" s="241"/>
      <c r="H262" s="244">
        <v>63.990000000000002</v>
      </c>
      <c r="I262" s="245"/>
      <c r="J262" s="241"/>
      <c r="K262" s="241"/>
      <c r="L262" s="246"/>
      <c r="M262" s="247"/>
      <c r="N262" s="248"/>
      <c r="O262" s="248"/>
      <c r="P262" s="248"/>
      <c r="Q262" s="248"/>
      <c r="R262" s="248"/>
      <c r="S262" s="248"/>
      <c r="T262" s="249"/>
      <c r="AT262" s="250" t="s">
        <v>178</v>
      </c>
      <c r="AU262" s="250" t="s">
        <v>89</v>
      </c>
      <c r="AV262" s="11" t="s">
        <v>89</v>
      </c>
      <c r="AW262" s="11" t="s">
        <v>43</v>
      </c>
      <c r="AX262" s="11" t="s">
        <v>80</v>
      </c>
      <c r="AY262" s="250" t="s">
        <v>131</v>
      </c>
    </row>
    <row r="263" s="11" customFormat="1">
      <c r="B263" s="240"/>
      <c r="C263" s="241"/>
      <c r="D263" s="237" t="s">
        <v>178</v>
      </c>
      <c r="E263" s="242" t="s">
        <v>41</v>
      </c>
      <c r="F263" s="243" t="s">
        <v>344</v>
      </c>
      <c r="G263" s="241"/>
      <c r="H263" s="244">
        <v>38.399999999999999</v>
      </c>
      <c r="I263" s="245"/>
      <c r="J263" s="241"/>
      <c r="K263" s="241"/>
      <c r="L263" s="246"/>
      <c r="M263" s="247"/>
      <c r="N263" s="248"/>
      <c r="O263" s="248"/>
      <c r="P263" s="248"/>
      <c r="Q263" s="248"/>
      <c r="R263" s="248"/>
      <c r="S263" s="248"/>
      <c r="T263" s="249"/>
      <c r="AT263" s="250" t="s">
        <v>178</v>
      </c>
      <c r="AU263" s="250" t="s">
        <v>89</v>
      </c>
      <c r="AV263" s="11" t="s">
        <v>89</v>
      </c>
      <c r="AW263" s="11" t="s">
        <v>43</v>
      </c>
      <c r="AX263" s="11" t="s">
        <v>80</v>
      </c>
      <c r="AY263" s="250" t="s">
        <v>131</v>
      </c>
    </row>
    <row r="264" s="11" customFormat="1">
      <c r="B264" s="240"/>
      <c r="C264" s="241"/>
      <c r="D264" s="237" t="s">
        <v>178</v>
      </c>
      <c r="E264" s="242" t="s">
        <v>41</v>
      </c>
      <c r="F264" s="243" t="s">
        <v>345</v>
      </c>
      <c r="G264" s="241"/>
      <c r="H264" s="244">
        <v>2.5</v>
      </c>
      <c r="I264" s="245"/>
      <c r="J264" s="241"/>
      <c r="K264" s="241"/>
      <c r="L264" s="246"/>
      <c r="M264" s="247"/>
      <c r="N264" s="248"/>
      <c r="O264" s="248"/>
      <c r="P264" s="248"/>
      <c r="Q264" s="248"/>
      <c r="R264" s="248"/>
      <c r="S264" s="248"/>
      <c r="T264" s="249"/>
      <c r="AT264" s="250" t="s">
        <v>178</v>
      </c>
      <c r="AU264" s="250" t="s">
        <v>89</v>
      </c>
      <c r="AV264" s="11" t="s">
        <v>89</v>
      </c>
      <c r="AW264" s="11" t="s">
        <v>43</v>
      </c>
      <c r="AX264" s="11" t="s">
        <v>80</v>
      </c>
      <c r="AY264" s="250" t="s">
        <v>131</v>
      </c>
    </row>
    <row r="265" s="11" customFormat="1">
      <c r="B265" s="240"/>
      <c r="C265" s="241"/>
      <c r="D265" s="237" t="s">
        <v>178</v>
      </c>
      <c r="E265" s="242" t="s">
        <v>41</v>
      </c>
      <c r="F265" s="243" t="s">
        <v>346</v>
      </c>
      <c r="G265" s="241"/>
      <c r="H265" s="244">
        <v>-6.4000000000000004</v>
      </c>
      <c r="I265" s="245"/>
      <c r="J265" s="241"/>
      <c r="K265" s="241"/>
      <c r="L265" s="246"/>
      <c r="M265" s="247"/>
      <c r="N265" s="248"/>
      <c r="O265" s="248"/>
      <c r="P265" s="248"/>
      <c r="Q265" s="248"/>
      <c r="R265" s="248"/>
      <c r="S265" s="248"/>
      <c r="T265" s="249"/>
      <c r="AT265" s="250" t="s">
        <v>178</v>
      </c>
      <c r="AU265" s="250" t="s">
        <v>89</v>
      </c>
      <c r="AV265" s="11" t="s">
        <v>89</v>
      </c>
      <c r="AW265" s="11" t="s">
        <v>43</v>
      </c>
      <c r="AX265" s="11" t="s">
        <v>80</v>
      </c>
      <c r="AY265" s="250" t="s">
        <v>131</v>
      </c>
    </row>
    <row r="266" s="11" customFormat="1">
      <c r="B266" s="240"/>
      <c r="C266" s="241"/>
      <c r="D266" s="237" t="s">
        <v>178</v>
      </c>
      <c r="E266" s="242" t="s">
        <v>41</v>
      </c>
      <c r="F266" s="243" t="s">
        <v>527</v>
      </c>
      <c r="G266" s="241"/>
      <c r="H266" s="244">
        <v>8.4000000000000004</v>
      </c>
      <c r="I266" s="245"/>
      <c r="J266" s="241"/>
      <c r="K266" s="241"/>
      <c r="L266" s="246"/>
      <c r="M266" s="247"/>
      <c r="N266" s="248"/>
      <c r="O266" s="248"/>
      <c r="P266" s="248"/>
      <c r="Q266" s="248"/>
      <c r="R266" s="248"/>
      <c r="S266" s="248"/>
      <c r="T266" s="249"/>
      <c r="AT266" s="250" t="s">
        <v>178</v>
      </c>
      <c r="AU266" s="250" t="s">
        <v>89</v>
      </c>
      <c r="AV266" s="11" t="s">
        <v>89</v>
      </c>
      <c r="AW266" s="11" t="s">
        <v>43</v>
      </c>
      <c r="AX266" s="11" t="s">
        <v>80</v>
      </c>
      <c r="AY266" s="250" t="s">
        <v>131</v>
      </c>
    </row>
    <row r="267" s="11" customFormat="1">
      <c r="B267" s="240"/>
      <c r="C267" s="241"/>
      <c r="D267" s="237" t="s">
        <v>178</v>
      </c>
      <c r="E267" s="242" t="s">
        <v>41</v>
      </c>
      <c r="F267" s="243" t="s">
        <v>528</v>
      </c>
      <c r="G267" s="241"/>
      <c r="H267" s="244">
        <v>1.1499999999999999</v>
      </c>
      <c r="I267" s="245"/>
      <c r="J267" s="241"/>
      <c r="K267" s="241"/>
      <c r="L267" s="246"/>
      <c r="M267" s="247"/>
      <c r="N267" s="248"/>
      <c r="O267" s="248"/>
      <c r="P267" s="248"/>
      <c r="Q267" s="248"/>
      <c r="R267" s="248"/>
      <c r="S267" s="248"/>
      <c r="T267" s="249"/>
      <c r="AT267" s="250" t="s">
        <v>178</v>
      </c>
      <c r="AU267" s="250" t="s">
        <v>89</v>
      </c>
      <c r="AV267" s="11" t="s">
        <v>89</v>
      </c>
      <c r="AW267" s="11" t="s">
        <v>43</v>
      </c>
      <c r="AX267" s="11" t="s">
        <v>80</v>
      </c>
      <c r="AY267" s="250" t="s">
        <v>131</v>
      </c>
    </row>
    <row r="268" s="11" customFormat="1">
      <c r="B268" s="240"/>
      <c r="C268" s="241"/>
      <c r="D268" s="237" t="s">
        <v>178</v>
      </c>
      <c r="E268" s="242" t="s">
        <v>41</v>
      </c>
      <c r="F268" s="243" t="s">
        <v>529</v>
      </c>
      <c r="G268" s="241"/>
      <c r="H268" s="244">
        <v>26.800000000000001</v>
      </c>
      <c r="I268" s="245"/>
      <c r="J268" s="241"/>
      <c r="K268" s="241"/>
      <c r="L268" s="246"/>
      <c r="M268" s="247"/>
      <c r="N268" s="248"/>
      <c r="O268" s="248"/>
      <c r="P268" s="248"/>
      <c r="Q268" s="248"/>
      <c r="R268" s="248"/>
      <c r="S268" s="248"/>
      <c r="T268" s="249"/>
      <c r="AT268" s="250" t="s">
        <v>178</v>
      </c>
      <c r="AU268" s="250" t="s">
        <v>89</v>
      </c>
      <c r="AV268" s="11" t="s">
        <v>89</v>
      </c>
      <c r="AW268" s="11" t="s">
        <v>43</v>
      </c>
      <c r="AX268" s="11" t="s">
        <v>80</v>
      </c>
      <c r="AY268" s="250" t="s">
        <v>131</v>
      </c>
    </row>
    <row r="269" s="12" customFormat="1">
      <c r="B269" s="251"/>
      <c r="C269" s="252"/>
      <c r="D269" s="237" t="s">
        <v>178</v>
      </c>
      <c r="E269" s="253" t="s">
        <v>41</v>
      </c>
      <c r="F269" s="254" t="s">
        <v>181</v>
      </c>
      <c r="G269" s="252"/>
      <c r="H269" s="255">
        <v>134.84</v>
      </c>
      <c r="I269" s="256"/>
      <c r="J269" s="252"/>
      <c r="K269" s="252"/>
      <c r="L269" s="257"/>
      <c r="M269" s="282"/>
      <c r="N269" s="283"/>
      <c r="O269" s="283"/>
      <c r="P269" s="283"/>
      <c r="Q269" s="283"/>
      <c r="R269" s="283"/>
      <c r="S269" s="283"/>
      <c r="T269" s="284"/>
      <c r="AT269" s="261" t="s">
        <v>178</v>
      </c>
      <c r="AU269" s="261" t="s">
        <v>89</v>
      </c>
      <c r="AV269" s="12" t="s">
        <v>174</v>
      </c>
      <c r="AW269" s="12" t="s">
        <v>43</v>
      </c>
      <c r="AX269" s="12" t="s">
        <v>23</v>
      </c>
      <c r="AY269" s="261" t="s">
        <v>131</v>
      </c>
    </row>
    <row r="270" s="1" customFormat="1" ht="6.96" customHeight="1">
      <c r="B270" s="67"/>
      <c r="C270" s="68"/>
      <c r="D270" s="68"/>
      <c r="E270" s="68"/>
      <c r="F270" s="68"/>
      <c r="G270" s="68"/>
      <c r="H270" s="68"/>
      <c r="I270" s="165"/>
      <c r="J270" s="68"/>
      <c r="K270" s="68"/>
      <c r="L270" s="72"/>
    </row>
  </sheetData>
  <sheetProtection sheet="1" autoFilter="0" formatColumns="0" formatRows="0" objects="1" scenarios="1" spinCount="100000" saltValue="yIMWerlJrbnvik4fonzzUpG0662HR3/SSZ7gshfWaNF7+7VDjqwDVnB4SsvQKfuWVGYHgQrczDaH58tcPGpT1g==" hashValue="MaPMCcV0KmyupEDTkObyk9LqDNVckV7406SYos+AkEOh/CmS00EIUWh9SkDfei3ewsSJ8SatM1JZvl1ZjAEBag==" algorithmName="SHA-512" password="CC35"/>
  <autoFilter ref="C88:K269"/>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0"/>
      <c r="J3" s="25"/>
      <c r="K3" s="26"/>
      <c r="AT3" s="23" t="s">
        <v>89</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235" t="str">
        <f>'Rekapitulace stavby'!K6</f>
        <v xml:space="preserve">Oprava  sklepních prostor v objektu Gurťjevova 11,Ostrava - Zábřeh</v>
      </c>
      <c r="F7" s="39"/>
      <c r="G7" s="39"/>
      <c r="H7" s="39"/>
      <c r="I7" s="141"/>
      <c r="J7" s="28"/>
      <c r="K7" s="30"/>
    </row>
    <row r="8" s="1" customFormat="1">
      <c r="B8" s="46"/>
      <c r="C8" s="47"/>
      <c r="D8" s="39" t="s">
        <v>152</v>
      </c>
      <c r="E8" s="47"/>
      <c r="F8" s="47"/>
      <c r="G8" s="47"/>
      <c r="H8" s="47"/>
      <c r="I8" s="142"/>
      <c r="J8" s="47"/>
      <c r="K8" s="51"/>
    </row>
    <row r="9" s="1" customFormat="1" ht="36.96" customHeight="1">
      <c r="B9" s="46"/>
      <c r="C9" s="47"/>
      <c r="D9" s="47"/>
      <c r="E9" s="143" t="s">
        <v>530</v>
      </c>
      <c r="F9" s="47"/>
      <c r="G9" s="47"/>
      <c r="H9" s="47"/>
      <c r="I9" s="142"/>
      <c r="J9" s="47"/>
      <c r="K9" s="51"/>
    </row>
    <row r="10" s="1" customFormat="1">
      <c r="B10" s="46"/>
      <c r="C10" s="47"/>
      <c r="D10" s="47"/>
      <c r="E10" s="47"/>
      <c r="F10" s="47"/>
      <c r="G10" s="47"/>
      <c r="H10" s="47"/>
      <c r="I10" s="142"/>
      <c r="J10" s="47"/>
      <c r="K10" s="51"/>
    </row>
    <row r="11" s="1" customFormat="1" ht="14.4" customHeight="1">
      <c r="B11" s="46"/>
      <c r="C11" s="47"/>
      <c r="D11" s="39" t="s">
        <v>20</v>
      </c>
      <c r="E11" s="47"/>
      <c r="F11" s="34" t="s">
        <v>21</v>
      </c>
      <c r="G11" s="47"/>
      <c r="H11" s="47"/>
      <c r="I11" s="144" t="s">
        <v>22</v>
      </c>
      <c r="J11" s="34" t="s">
        <v>41</v>
      </c>
      <c r="K11" s="51"/>
    </row>
    <row r="12" s="1" customFormat="1" ht="14.4" customHeight="1">
      <c r="B12" s="46"/>
      <c r="C12" s="47"/>
      <c r="D12" s="39" t="s">
        <v>24</v>
      </c>
      <c r="E12" s="47"/>
      <c r="F12" s="34" t="s">
        <v>25</v>
      </c>
      <c r="G12" s="47"/>
      <c r="H12" s="47"/>
      <c r="I12" s="144" t="s">
        <v>26</v>
      </c>
      <c r="J12" s="145" t="str">
        <f>'Rekapitulace stavby'!AN8</f>
        <v>8. 6. 2018</v>
      </c>
      <c r="K12" s="51"/>
    </row>
    <row r="13" s="1" customFormat="1" ht="10.8" customHeight="1">
      <c r="B13" s="46"/>
      <c r="C13" s="47"/>
      <c r="D13" s="47"/>
      <c r="E13" s="47"/>
      <c r="F13" s="47"/>
      <c r="G13" s="47"/>
      <c r="H13" s="47"/>
      <c r="I13" s="142"/>
      <c r="J13" s="47"/>
      <c r="K13" s="51"/>
    </row>
    <row r="14" s="1" customFormat="1" ht="14.4" customHeight="1">
      <c r="B14" s="46"/>
      <c r="C14" s="47"/>
      <c r="D14" s="39" t="s">
        <v>32</v>
      </c>
      <c r="E14" s="47"/>
      <c r="F14" s="47"/>
      <c r="G14" s="47"/>
      <c r="H14" s="47"/>
      <c r="I14" s="144" t="s">
        <v>33</v>
      </c>
      <c r="J14" s="34" t="s">
        <v>34</v>
      </c>
      <c r="K14" s="51"/>
    </row>
    <row r="15" s="1" customFormat="1" ht="18" customHeight="1">
      <c r="B15" s="46"/>
      <c r="C15" s="47"/>
      <c r="D15" s="47"/>
      <c r="E15" s="34" t="s">
        <v>35</v>
      </c>
      <c r="F15" s="47"/>
      <c r="G15" s="47"/>
      <c r="H15" s="47"/>
      <c r="I15" s="144" t="s">
        <v>36</v>
      </c>
      <c r="J15" s="34" t="s">
        <v>37</v>
      </c>
      <c r="K15" s="51"/>
    </row>
    <row r="16" s="1" customFormat="1" ht="6.96" customHeight="1">
      <c r="B16" s="46"/>
      <c r="C16" s="47"/>
      <c r="D16" s="47"/>
      <c r="E16" s="47"/>
      <c r="F16" s="47"/>
      <c r="G16" s="47"/>
      <c r="H16" s="47"/>
      <c r="I16" s="142"/>
      <c r="J16" s="47"/>
      <c r="K16" s="51"/>
    </row>
    <row r="17" s="1" customFormat="1" ht="14.4" customHeight="1">
      <c r="B17" s="46"/>
      <c r="C17" s="47"/>
      <c r="D17" s="39" t="s">
        <v>38</v>
      </c>
      <c r="E17" s="47"/>
      <c r="F17" s="47"/>
      <c r="G17" s="47"/>
      <c r="H17" s="47"/>
      <c r="I17" s="144"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4" t="s">
        <v>36</v>
      </c>
      <c r="J18" s="34" t="str">
        <f>IF('Rekapitulace stavby'!AN14="Vyplň údaj","",IF('Rekapitulace stavby'!AN14="","",'Rekapitulace stavby'!AN14))</f>
        <v/>
      </c>
      <c r="K18" s="51"/>
    </row>
    <row r="19" s="1" customFormat="1" ht="6.96" customHeight="1">
      <c r="B19" s="46"/>
      <c r="C19" s="47"/>
      <c r="D19" s="47"/>
      <c r="E19" s="47"/>
      <c r="F19" s="47"/>
      <c r="G19" s="47"/>
      <c r="H19" s="47"/>
      <c r="I19" s="142"/>
      <c r="J19" s="47"/>
      <c r="K19" s="51"/>
    </row>
    <row r="20" s="1" customFormat="1" ht="14.4" customHeight="1">
      <c r="B20" s="46"/>
      <c r="C20" s="47"/>
      <c r="D20" s="39" t="s">
        <v>40</v>
      </c>
      <c r="E20" s="47"/>
      <c r="F20" s="47"/>
      <c r="G20" s="47"/>
      <c r="H20" s="47"/>
      <c r="I20" s="144" t="s">
        <v>33</v>
      </c>
      <c r="J20" s="34" t="s">
        <v>531</v>
      </c>
      <c r="K20" s="51"/>
    </row>
    <row r="21" s="1" customFormat="1" ht="18" customHeight="1">
      <c r="B21" s="46"/>
      <c r="C21" s="47"/>
      <c r="D21" s="47"/>
      <c r="E21" s="34" t="s">
        <v>532</v>
      </c>
      <c r="F21" s="47"/>
      <c r="G21" s="47"/>
      <c r="H21" s="47"/>
      <c r="I21" s="144" t="s">
        <v>36</v>
      </c>
      <c r="J21" s="34" t="s">
        <v>533</v>
      </c>
      <c r="K21" s="51"/>
    </row>
    <row r="22" s="1" customFormat="1" ht="6.96" customHeight="1">
      <c r="B22" s="46"/>
      <c r="C22" s="47"/>
      <c r="D22" s="47"/>
      <c r="E22" s="47"/>
      <c r="F22" s="47"/>
      <c r="G22" s="47"/>
      <c r="H22" s="47"/>
      <c r="I22" s="142"/>
      <c r="J22" s="47"/>
      <c r="K22" s="51"/>
    </row>
    <row r="23" s="1" customFormat="1" ht="14.4" customHeight="1">
      <c r="B23" s="46"/>
      <c r="C23" s="47"/>
      <c r="D23" s="39" t="s">
        <v>44</v>
      </c>
      <c r="E23" s="47"/>
      <c r="F23" s="47"/>
      <c r="G23" s="47"/>
      <c r="H23" s="47"/>
      <c r="I23" s="142"/>
      <c r="J23" s="47"/>
      <c r="K23" s="51"/>
    </row>
    <row r="24" s="6" customFormat="1" ht="16.5" customHeight="1">
      <c r="B24" s="147"/>
      <c r="C24" s="148"/>
      <c r="D24" s="148"/>
      <c r="E24" s="44" t="s">
        <v>41</v>
      </c>
      <c r="F24" s="44"/>
      <c r="G24" s="44"/>
      <c r="H24" s="44"/>
      <c r="I24" s="149"/>
      <c r="J24" s="148"/>
      <c r="K24" s="150"/>
    </row>
    <row r="25" s="1" customFormat="1" ht="6.96" customHeight="1">
      <c r="B25" s="46"/>
      <c r="C25" s="47"/>
      <c r="D25" s="47"/>
      <c r="E25" s="47"/>
      <c r="F25" s="47"/>
      <c r="G25" s="47"/>
      <c r="H25" s="47"/>
      <c r="I25" s="142"/>
      <c r="J25" s="47"/>
      <c r="K25" s="51"/>
    </row>
    <row r="26" s="1" customFormat="1" ht="6.96" customHeight="1">
      <c r="B26" s="46"/>
      <c r="C26" s="47"/>
      <c r="D26" s="106"/>
      <c r="E26" s="106"/>
      <c r="F26" s="106"/>
      <c r="G26" s="106"/>
      <c r="H26" s="106"/>
      <c r="I26" s="151"/>
      <c r="J26" s="106"/>
      <c r="K26" s="152"/>
    </row>
    <row r="27" s="1" customFormat="1" ht="25.44" customHeight="1">
      <c r="B27" s="46"/>
      <c r="C27" s="47"/>
      <c r="D27" s="153" t="s">
        <v>46</v>
      </c>
      <c r="E27" s="47"/>
      <c r="F27" s="47"/>
      <c r="G27" s="47"/>
      <c r="H27" s="47"/>
      <c r="I27" s="142"/>
      <c r="J27" s="154">
        <f>ROUND(J83,2)</f>
        <v>0</v>
      </c>
      <c r="K27" s="51"/>
    </row>
    <row r="28" s="1" customFormat="1" ht="6.96" customHeight="1">
      <c r="B28" s="46"/>
      <c r="C28" s="47"/>
      <c r="D28" s="106"/>
      <c r="E28" s="106"/>
      <c r="F28" s="106"/>
      <c r="G28" s="106"/>
      <c r="H28" s="106"/>
      <c r="I28" s="151"/>
      <c r="J28" s="106"/>
      <c r="K28" s="152"/>
    </row>
    <row r="29" s="1" customFormat="1" ht="14.4" customHeight="1">
      <c r="B29" s="46"/>
      <c r="C29" s="47"/>
      <c r="D29" s="47"/>
      <c r="E29" s="47"/>
      <c r="F29" s="52" t="s">
        <v>48</v>
      </c>
      <c r="G29" s="47"/>
      <c r="H29" s="47"/>
      <c r="I29" s="155" t="s">
        <v>47</v>
      </c>
      <c r="J29" s="52" t="s">
        <v>49</v>
      </c>
      <c r="K29" s="51"/>
    </row>
    <row r="30" s="1" customFormat="1" ht="14.4" customHeight="1">
      <c r="B30" s="46"/>
      <c r="C30" s="47"/>
      <c r="D30" s="55" t="s">
        <v>50</v>
      </c>
      <c r="E30" s="55" t="s">
        <v>51</v>
      </c>
      <c r="F30" s="156">
        <f>ROUND(SUM(BE83:BE213), 2)</f>
        <v>0</v>
      </c>
      <c r="G30" s="47"/>
      <c r="H30" s="47"/>
      <c r="I30" s="157">
        <v>0.20999999999999999</v>
      </c>
      <c r="J30" s="156">
        <f>ROUND(ROUND((SUM(BE83:BE213)), 2)*I30, 2)</f>
        <v>0</v>
      </c>
      <c r="K30" s="51"/>
    </row>
    <row r="31" s="1" customFormat="1" ht="14.4" customHeight="1">
      <c r="B31" s="46"/>
      <c r="C31" s="47"/>
      <c r="D31" s="47"/>
      <c r="E31" s="55" t="s">
        <v>52</v>
      </c>
      <c r="F31" s="156">
        <f>ROUND(SUM(BF83:BF213), 2)</f>
        <v>0</v>
      </c>
      <c r="G31" s="47"/>
      <c r="H31" s="47"/>
      <c r="I31" s="157">
        <v>0.14999999999999999</v>
      </c>
      <c r="J31" s="156">
        <f>ROUND(ROUND((SUM(BF83:BF213)), 2)*I31, 2)</f>
        <v>0</v>
      </c>
      <c r="K31" s="51"/>
    </row>
    <row r="32" hidden="1" s="1" customFormat="1" ht="14.4" customHeight="1">
      <c r="B32" s="46"/>
      <c r="C32" s="47"/>
      <c r="D32" s="47"/>
      <c r="E32" s="55" t="s">
        <v>53</v>
      </c>
      <c r="F32" s="156">
        <f>ROUND(SUM(BG83:BG213), 2)</f>
        <v>0</v>
      </c>
      <c r="G32" s="47"/>
      <c r="H32" s="47"/>
      <c r="I32" s="157">
        <v>0.20999999999999999</v>
      </c>
      <c r="J32" s="156">
        <v>0</v>
      </c>
      <c r="K32" s="51"/>
    </row>
    <row r="33" hidden="1" s="1" customFormat="1" ht="14.4" customHeight="1">
      <c r="B33" s="46"/>
      <c r="C33" s="47"/>
      <c r="D33" s="47"/>
      <c r="E33" s="55" t="s">
        <v>54</v>
      </c>
      <c r="F33" s="156">
        <f>ROUND(SUM(BH83:BH213), 2)</f>
        <v>0</v>
      </c>
      <c r="G33" s="47"/>
      <c r="H33" s="47"/>
      <c r="I33" s="157">
        <v>0.14999999999999999</v>
      </c>
      <c r="J33" s="156">
        <v>0</v>
      </c>
      <c r="K33" s="51"/>
    </row>
    <row r="34" hidden="1" s="1" customFormat="1" ht="14.4" customHeight="1">
      <c r="B34" s="46"/>
      <c r="C34" s="47"/>
      <c r="D34" s="47"/>
      <c r="E34" s="55" t="s">
        <v>55</v>
      </c>
      <c r="F34" s="156">
        <f>ROUND(SUM(BI83:BI213), 2)</f>
        <v>0</v>
      </c>
      <c r="G34" s="47"/>
      <c r="H34" s="47"/>
      <c r="I34" s="157">
        <v>0</v>
      </c>
      <c r="J34" s="156">
        <v>0</v>
      </c>
      <c r="K34" s="51"/>
    </row>
    <row r="35" s="1" customFormat="1" ht="6.96" customHeight="1">
      <c r="B35" s="46"/>
      <c r="C35" s="47"/>
      <c r="D35" s="47"/>
      <c r="E35" s="47"/>
      <c r="F35" s="47"/>
      <c r="G35" s="47"/>
      <c r="H35" s="47"/>
      <c r="I35" s="142"/>
      <c r="J35" s="47"/>
      <c r="K35" s="51"/>
    </row>
    <row r="36" s="1" customFormat="1" ht="25.44" customHeight="1">
      <c r="B36" s="46"/>
      <c r="C36" s="158"/>
      <c r="D36" s="159" t="s">
        <v>56</v>
      </c>
      <c r="E36" s="98"/>
      <c r="F36" s="98"/>
      <c r="G36" s="160" t="s">
        <v>57</v>
      </c>
      <c r="H36" s="161" t="s">
        <v>58</v>
      </c>
      <c r="I36" s="162"/>
      <c r="J36" s="163">
        <f>SUM(J27:J34)</f>
        <v>0</v>
      </c>
      <c r="K36" s="164"/>
    </row>
    <row r="37" s="1" customFormat="1" ht="14.4" customHeight="1">
      <c r="B37" s="67"/>
      <c r="C37" s="68"/>
      <c r="D37" s="68"/>
      <c r="E37" s="68"/>
      <c r="F37" s="68"/>
      <c r="G37" s="68"/>
      <c r="H37" s="68"/>
      <c r="I37" s="165"/>
      <c r="J37" s="68"/>
      <c r="K37" s="69"/>
    </row>
    <row r="41" s="1" customFormat="1" ht="6.96" customHeight="1">
      <c r="B41" s="166"/>
      <c r="C41" s="167"/>
      <c r="D41" s="167"/>
      <c r="E41" s="167"/>
      <c r="F41" s="167"/>
      <c r="G41" s="167"/>
      <c r="H41" s="167"/>
      <c r="I41" s="168"/>
      <c r="J41" s="167"/>
      <c r="K41" s="169"/>
    </row>
    <row r="42" s="1" customFormat="1" ht="36.96" customHeight="1">
      <c r="B42" s="46"/>
      <c r="C42" s="29" t="s">
        <v>105</v>
      </c>
      <c r="D42" s="47"/>
      <c r="E42" s="47"/>
      <c r="F42" s="47"/>
      <c r="G42" s="47"/>
      <c r="H42" s="47"/>
      <c r="I42" s="142"/>
      <c r="J42" s="47"/>
      <c r="K42" s="51"/>
    </row>
    <row r="43" s="1" customFormat="1" ht="6.96" customHeight="1">
      <c r="B43" s="46"/>
      <c r="C43" s="47"/>
      <c r="D43" s="47"/>
      <c r="E43" s="47"/>
      <c r="F43" s="47"/>
      <c r="G43" s="47"/>
      <c r="H43" s="47"/>
      <c r="I43" s="142"/>
      <c r="J43" s="47"/>
      <c r="K43" s="51"/>
    </row>
    <row r="44" s="1" customFormat="1" ht="14.4" customHeight="1">
      <c r="B44" s="46"/>
      <c r="C44" s="39" t="s">
        <v>18</v>
      </c>
      <c r="D44" s="47"/>
      <c r="E44" s="47"/>
      <c r="F44" s="47"/>
      <c r="G44" s="47"/>
      <c r="H44" s="47"/>
      <c r="I44" s="142"/>
      <c r="J44" s="47"/>
      <c r="K44" s="51"/>
    </row>
    <row r="45" s="1" customFormat="1" ht="16.5" customHeight="1">
      <c r="B45" s="46"/>
      <c r="C45" s="47"/>
      <c r="D45" s="47"/>
      <c r="E45" s="235" t="str">
        <f>E7</f>
        <v xml:space="preserve">Oprava  sklepních prostor v objektu Gurťjevova 11,Ostrava - Zábřeh</v>
      </c>
      <c r="F45" s="39"/>
      <c r="G45" s="39"/>
      <c r="H45" s="39"/>
      <c r="I45" s="142"/>
      <c r="J45" s="47"/>
      <c r="K45" s="51"/>
    </row>
    <row r="46" s="1" customFormat="1" ht="14.4" customHeight="1">
      <c r="B46" s="46"/>
      <c r="C46" s="39" t="s">
        <v>152</v>
      </c>
      <c r="D46" s="47"/>
      <c r="E46" s="47"/>
      <c r="F46" s="47"/>
      <c r="G46" s="47"/>
      <c r="H46" s="47"/>
      <c r="I46" s="142"/>
      <c r="J46" s="47"/>
      <c r="K46" s="51"/>
    </row>
    <row r="47" s="1" customFormat="1" ht="17.25" customHeight="1">
      <c r="B47" s="46"/>
      <c r="C47" s="47"/>
      <c r="D47" s="47"/>
      <c r="E47" s="143" t="str">
        <f>E9</f>
        <v xml:space="preserve">D.1.4. - Oprava sklepních prostor - Zdravotechnické instalace </v>
      </c>
      <c r="F47" s="47"/>
      <c r="G47" s="47"/>
      <c r="H47" s="47"/>
      <c r="I47" s="142"/>
      <c r="J47" s="47"/>
      <c r="K47" s="51"/>
    </row>
    <row r="48" s="1" customFormat="1" ht="6.96" customHeight="1">
      <c r="B48" s="46"/>
      <c r="C48" s="47"/>
      <c r="D48" s="47"/>
      <c r="E48" s="47"/>
      <c r="F48" s="47"/>
      <c r="G48" s="47"/>
      <c r="H48" s="47"/>
      <c r="I48" s="142"/>
      <c r="J48" s="47"/>
      <c r="K48" s="51"/>
    </row>
    <row r="49" s="1" customFormat="1" ht="18" customHeight="1">
      <c r="B49" s="46"/>
      <c r="C49" s="39" t="s">
        <v>24</v>
      </c>
      <c r="D49" s="47"/>
      <c r="E49" s="47"/>
      <c r="F49" s="34" t="str">
        <f>F12</f>
        <v xml:space="preserve">Ostrava-Zábřeh </v>
      </c>
      <c r="G49" s="47"/>
      <c r="H49" s="47"/>
      <c r="I49" s="144" t="s">
        <v>26</v>
      </c>
      <c r="J49" s="145" t="str">
        <f>IF(J12="","",J12)</f>
        <v>8. 6. 2018</v>
      </c>
      <c r="K49" s="51"/>
    </row>
    <row r="50" s="1" customFormat="1" ht="6.96" customHeight="1">
      <c r="B50" s="46"/>
      <c r="C50" s="47"/>
      <c r="D50" s="47"/>
      <c r="E50" s="47"/>
      <c r="F50" s="47"/>
      <c r="G50" s="47"/>
      <c r="H50" s="47"/>
      <c r="I50" s="142"/>
      <c r="J50" s="47"/>
      <c r="K50" s="51"/>
    </row>
    <row r="51" s="1" customFormat="1">
      <c r="B51" s="46"/>
      <c r="C51" s="39" t="s">
        <v>32</v>
      </c>
      <c r="D51" s="47"/>
      <c r="E51" s="47"/>
      <c r="F51" s="34" t="str">
        <f>E15</f>
        <v xml:space="preserve">Statutár.město Ostrava,Městský obvod Ostrava-Jih </v>
      </c>
      <c r="G51" s="47"/>
      <c r="H51" s="47"/>
      <c r="I51" s="144" t="s">
        <v>40</v>
      </c>
      <c r="J51" s="44" t="str">
        <f>E21</f>
        <v xml:space="preserve">Lenka Jerakasová  </v>
      </c>
      <c r="K51" s="51"/>
    </row>
    <row r="52" s="1" customFormat="1" ht="14.4" customHeight="1">
      <c r="B52" s="46"/>
      <c r="C52" s="39" t="s">
        <v>38</v>
      </c>
      <c r="D52" s="47"/>
      <c r="E52" s="47"/>
      <c r="F52" s="34" t="str">
        <f>IF(E18="","",E18)</f>
        <v/>
      </c>
      <c r="G52" s="47"/>
      <c r="H52" s="47"/>
      <c r="I52" s="142"/>
      <c r="J52" s="170"/>
      <c r="K52" s="51"/>
    </row>
    <row r="53" s="1" customFormat="1" ht="10.32" customHeight="1">
      <c r="B53" s="46"/>
      <c r="C53" s="47"/>
      <c r="D53" s="47"/>
      <c r="E53" s="47"/>
      <c r="F53" s="47"/>
      <c r="G53" s="47"/>
      <c r="H53" s="47"/>
      <c r="I53" s="142"/>
      <c r="J53" s="47"/>
      <c r="K53" s="51"/>
    </row>
    <row r="54" s="1" customFormat="1" ht="29.28" customHeight="1">
      <c r="B54" s="46"/>
      <c r="C54" s="171" t="s">
        <v>106</v>
      </c>
      <c r="D54" s="158"/>
      <c r="E54" s="158"/>
      <c r="F54" s="158"/>
      <c r="G54" s="158"/>
      <c r="H54" s="158"/>
      <c r="I54" s="172"/>
      <c r="J54" s="173" t="s">
        <v>107</v>
      </c>
      <c r="K54" s="174"/>
    </row>
    <row r="55" s="1" customFormat="1" ht="10.32" customHeight="1">
      <c r="B55" s="46"/>
      <c r="C55" s="47"/>
      <c r="D55" s="47"/>
      <c r="E55" s="47"/>
      <c r="F55" s="47"/>
      <c r="G55" s="47"/>
      <c r="H55" s="47"/>
      <c r="I55" s="142"/>
      <c r="J55" s="47"/>
      <c r="K55" s="51"/>
    </row>
    <row r="56" s="1" customFormat="1" ht="29.28" customHeight="1">
      <c r="B56" s="46"/>
      <c r="C56" s="175" t="s">
        <v>108</v>
      </c>
      <c r="D56" s="47"/>
      <c r="E56" s="47"/>
      <c r="F56" s="47"/>
      <c r="G56" s="47"/>
      <c r="H56" s="47"/>
      <c r="I56" s="142"/>
      <c r="J56" s="154">
        <f>J83</f>
        <v>0</v>
      </c>
      <c r="K56" s="51"/>
      <c r="AU56" s="23" t="s">
        <v>109</v>
      </c>
    </row>
    <row r="57" s="7" customFormat="1" ht="24.96" customHeight="1">
      <c r="B57" s="176"/>
      <c r="C57" s="177"/>
      <c r="D57" s="178" t="s">
        <v>534</v>
      </c>
      <c r="E57" s="179"/>
      <c r="F57" s="179"/>
      <c r="G57" s="179"/>
      <c r="H57" s="179"/>
      <c r="I57" s="180"/>
      <c r="J57" s="181">
        <f>J84</f>
        <v>0</v>
      </c>
      <c r="K57" s="182"/>
    </row>
    <row r="58" s="7" customFormat="1" ht="24.96" customHeight="1">
      <c r="B58" s="176"/>
      <c r="C58" s="177"/>
      <c r="D58" s="178" t="s">
        <v>154</v>
      </c>
      <c r="E58" s="179"/>
      <c r="F58" s="179"/>
      <c r="G58" s="179"/>
      <c r="H58" s="179"/>
      <c r="I58" s="180"/>
      <c r="J58" s="181">
        <f>J87</f>
        <v>0</v>
      </c>
      <c r="K58" s="182"/>
    </row>
    <row r="59" s="8" customFormat="1" ht="19.92" customHeight="1">
      <c r="B59" s="183"/>
      <c r="C59" s="184"/>
      <c r="D59" s="185" t="s">
        <v>155</v>
      </c>
      <c r="E59" s="186"/>
      <c r="F59" s="186"/>
      <c r="G59" s="186"/>
      <c r="H59" s="186"/>
      <c r="I59" s="187"/>
      <c r="J59" s="188">
        <f>J88</f>
        <v>0</v>
      </c>
      <c r="K59" s="189"/>
    </row>
    <row r="60" s="7" customFormat="1" ht="24.96" customHeight="1">
      <c r="B60" s="176"/>
      <c r="C60" s="177"/>
      <c r="D60" s="178" t="s">
        <v>159</v>
      </c>
      <c r="E60" s="179"/>
      <c r="F60" s="179"/>
      <c r="G60" s="179"/>
      <c r="H60" s="179"/>
      <c r="I60" s="180"/>
      <c r="J60" s="181">
        <f>J94</f>
        <v>0</v>
      </c>
      <c r="K60" s="182"/>
    </row>
    <row r="61" s="8" customFormat="1" ht="19.92" customHeight="1">
      <c r="B61" s="183"/>
      <c r="C61" s="184"/>
      <c r="D61" s="185" t="s">
        <v>535</v>
      </c>
      <c r="E61" s="186"/>
      <c r="F61" s="186"/>
      <c r="G61" s="186"/>
      <c r="H61" s="186"/>
      <c r="I61" s="187"/>
      <c r="J61" s="188">
        <f>J95</f>
        <v>0</v>
      </c>
      <c r="K61" s="189"/>
    </row>
    <row r="62" s="8" customFormat="1" ht="19.92" customHeight="1">
      <c r="B62" s="183"/>
      <c r="C62" s="184"/>
      <c r="D62" s="185" t="s">
        <v>536</v>
      </c>
      <c r="E62" s="186"/>
      <c r="F62" s="186"/>
      <c r="G62" s="186"/>
      <c r="H62" s="186"/>
      <c r="I62" s="187"/>
      <c r="J62" s="188">
        <f>J128</f>
        <v>0</v>
      </c>
      <c r="K62" s="189"/>
    </row>
    <row r="63" s="8" customFormat="1" ht="19.92" customHeight="1">
      <c r="B63" s="183"/>
      <c r="C63" s="184"/>
      <c r="D63" s="185" t="s">
        <v>537</v>
      </c>
      <c r="E63" s="186"/>
      <c r="F63" s="186"/>
      <c r="G63" s="186"/>
      <c r="H63" s="186"/>
      <c r="I63" s="187"/>
      <c r="J63" s="188">
        <f>J187</f>
        <v>0</v>
      </c>
      <c r="K63" s="189"/>
    </row>
    <row r="64" s="1" customFormat="1" ht="21.84" customHeight="1">
      <c r="B64" s="46"/>
      <c r="C64" s="47"/>
      <c r="D64" s="47"/>
      <c r="E64" s="47"/>
      <c r="F64" s="47"/>
      <c r="G64" s="47"/>
      <c r="H64" s="47"/>
      <c r="I64" s="142"/>
      <c r="J64" s="47"/>
      <c r="K64" s="51"/>
    </row>
    <row r="65" s="1" customFormat="1" ht="6.96" customHeight="1">
      <c r="B65" s="67"/>
      <c r="C65" s="68"/>
      <c r="D65" s="68"/>
      <c r="E65" s="68"/>
      <c r="F65" s="68"/>
      <c r="G65" s="68"/>
      <c r="H65" s="68"/>
      <c r="I65" s="165"/>
      <c r="J65" s="68"/>
      <c r="K65" s="69"/>
    </row>
    <row r="69" s="1" customFormat="1" ht="6.96" customHeight="1">
      <c r="B69" s="70"/>
      <c r="C69" s="71"/>
      <c r="D69" s="71"/>
      <c r="E69" s="71"/>
      <c r="F69" s="71"/>
      <c r="G69" s="71"/>
      <c r="H69" s="71"/>
      <c r="I69" s="168"/>
      <c r="J69" s="71"/>
      <c r="K69" s="71"/>
      <c r="L69" s="72"/>
    </row>
    <row r="70" s="1" customFormat="1" ht="36.96" customHeight="1">
      <c r="B70" s="46"/>
      <c r="C70" s="73" t="s">
        <v>114</v>
      </c>
      <c r="D70" s="74"/>
      <c r="E70" s="74"/>
      <c r="F70" s="74"/>
      <c r="G70" s="74"/>
      <c r="H70" s="74"/>
      <c r="I70" s="190"/>
      <c r="J70" s="74"/>
      <c r="K70" s="74"/>
      <c r="L70" s="72"/>
    </row>
    <row r="71" s="1" customFormat="1" ht="6.96" customHeight="1">
      <c r="B71" s="46"/>
      <c r="C71" s="74"/>
      <c r="D71" s="74"/>
      <c r="E71" s="74"/>
      <c r="F71" s="74"/>
      <c r="G71" s="74"/>
      <c r="H71" s="74"/>
      <c r="I71" s="190"/>
      <c r="J71" s="74"/>
      <c r="K71" s="74"/>
      <c r="L71" s="72"/>
    </row>
    <row r="72" s="1" customFormat="1" ht="14.4" customHeight="1">
      <c r="B72" s="46"/>
      <c r="C72" s="76" t="s">
        <v>18</v>
      </c>
      <c r="D72" s="74"/>
      <c r="E72" s="74"/>
      <c r="F72" s="74"/>
      <c r="G72" s="74"/>
      <c r="H72" s="74"/>
      <c r="I72" s="190"/>
      <c r="J72" s="74"/>
      <c r="K72" s="74"/>
      <c r="L72" s="72"/>
    </row>
    <row r="73" s="1" customFormat="1" ht="16.5" customHeight="1">
      <c r="B73" s="46"/>
      <c r="C73" s="74"/>
      <c r="D73" s="74"/>
      <c r="E73" s="236" t="str">
        <f>E7</f>
        <v xml:space="preserve">Oprava  sklepních prostor v objektu Gurťjevova 11,Ostrava - Zábřeh</v>
      </c>
      <c r="F73" s="76"/>
      <c r="G73" s="76"/>
      <c r="H73" s="76"/>
      <c r="I73" s="190"/>
      <c r="J73" s="74"/>
      <c r="K73" s="74"/>
      <c r="L73" s="72"/>
    </row>
    <row r="74" s="1" customFormat="1" ht="14.4" customHeight="1">
      <c r="B74" s="46"/>
      <c r="C74" s="76" t="s">
        <v>152</v>
      </c>
      <c r="D74" s="74"/>
      <c r="E74" s="74"/>
      <c r="F74" s="74"/>
      <c r="G74" s="74"/>
      <c r="H74" s="74"/>
      <c r="I74" s="190"/>
      <c r="J74" s="74"/>
      <c r="K74" s="74"/>
      <c r="L74" s="72"/>
    </row>
    <row r="75" s="1" customFormat="1" ht="17.25" customHeight="1">
      <c r="B75" s="46"/>
      <c r="C75" s="74"/>
      <c r="D75" s="74"/>
      <c r="E75" s="82" t="str">
        <f>E9</f>
        <v xml:space="preserve">D.1.4. - Oprava sklepních prostor - Zdravotechnické instalace </v>
      </c>
      <c r="F75" s="74"/>
      <c r="G75" s="74"/>
      <c r="H75" s="74"/>
      <c r="I75" s="190"/>
      <c r="J75" s="74"/>
      <c r="K75" s="74"/>
      <c r="L75" s="72"/>
    </row>
    <row r="76" s="1" customFormat="1" ht="6.96" customHeight="1">
      <c r="B76" s="46"/>
      <c r="C76" s="74"/>
      <c r="D76" s="74"/>
      <c r="E76" s="74"/>
      <c r="F76" s="74"/>
      <c r="G76" s="74"/>
      <c r="H76" s="74"/>
      <c r="I76" s="190"/>
      <c r="J76" s="74"/>
      <c r="K76" s="74"/>
      <c r="L76" s="72"/>
    </row>
    <row r="77" s="1" customFormat="1" ht="18" customHeight="1">
      <c r="B77" s="46"/>
      <c r="C77" s="76" t="s">
        <v>24</v>
      </c>
      <c r="D77" s="74"/>
      <c r="E77" s="74"/>
      <c r="F77" s="191" t="str">
        <f>F12</f>
        <v xml:space="preserve">Ostrava-Zábřeh </v>
      </c>
      <c r="G77" s="74"/>
      <c r="H77" s="74"/>
      <c r="I77" s="192" t="s">
        <v>26</v>
      </c>
      <c r="J77" s="85" t="str">
        <f>IF(J12="","",J12)</f>
        <v>8. 6. 2018</v>
      </c>
      <c r="K77" s="74"/>
      <c r="L77" s="72"/>
    </row>
    <row r="78" s="1" customFormat="1" ht="6.96" customHeight="1">
      <c r="B78" s="46"/>
      <c r="C78" s="74"/>
      <c r="D78" s="74"/>
      <c r="E78" s="74"/>
      <c r="F78" s="74"/>
      <c r="G78" s="74"/>
      <c r="H78" s="74"/>
      <c r="I78" s="190"/>
      <c r="J78" s="74"/>
      <c r="K78" s="74"/>
      <c r="L78" s="72"/>
    </row>
    <row r="79" s="1" customFormat="1">
      <c r="B79" s="46"/>
      <c r="C79" s="76" t="s">
        <v>32</v>
      </c>
      <c r="D79" s="74"/>
      <c r="E79" s="74"/>
      <c r="F79" s="191" t="str">
        <f>E15</f>
        <v xml:space="preserve">Statutár.město Ostrava,Městský obvod Ostrava-Jih </v>
      </c>
      <c r="G79" s="74"/>
      <c r="H79" s="74"/>
      <c r="I79" s="192" t="s">
        <v>40</v>
      </c>
      <c r="J79" s="191" t="str">
        <f>E21</f>
        <v xml:space="preserve">Lenka Jerakasová  </v>
      </c>
      <c r="K79" s="74"/>
      <c r="L79" s="72"/>
    </row>
    <row r="80" s="1" customFormat="1" ht="14.4" customHeight="1">
      <c r="B80" s="46"/>
      <c r="C80" s="76" t="s">
        <v>38</v>
      </c>
      <c r="D80" s="74"/>
      <c r="E80" s="74"/>
      <c r="F80" s="191" t="str">
        <f>IF(E18="","",E18)</f>
        <v/>
      </c>
      <c r="G80" s="74"/>
      <c r="H80" s="74"/>
      <c r="I80" s="190"/>
      <c r="J80" s="74"/>
      <c r="K80" s="74"/>
      <c r="L80" s="72"/>
    </row>
    <row r="81" s="1" customFormat="1" ht="10.32" customHeight="1">
      <c r="B81" s="46"/>
      <c r="C81" s="74"/>
      <c r="D81" s="74"/>
      <c r="E81" s="74"/>
      <c r="F81" s="74"/>
      <c r="G81" s="74"/>
      <c r="H81" s="74"/>
      <c r="I81" s="190"/>
      <c r="J81" s="74"/>
      <c r="K81" s="74"/>
      <c r="L81" s="72"/>
    </row>
    <row r="82" s="9" customFormat="1" ht="29.28" customHeight="1">
      <c r="B82" s="193"/>
      <c r="C82" s="194" t="s">
        <v>115</v>
      </c>
      <c r="D82" s="195" t="s">
        <v>65</v>
      </c>
      <c r="E82" s="195" t="s">
        <v>61</v>
      </c>
      <c r="F82" s="195" t="s">
        <v>116</v>
      </c>
      <c r="G82" s="195" t="s">
        <v>117</v>
      </c>
      <c r="H82" s="195" t="s">
        <v>118</v>
      </c>
      <c r="I82" s="196" t="s">
        <v>119</v>
      </c>
      <c r="J82" s="195" t="s">
        <v>107</v>
      </c>
      <c r="K82" s="197" t="s">
        <v>120</v>
      </c>
      <c r="L82" s="198"/>
      <c r="M82" s="102" t="s">
        <v>121</v>
      </c>
      <c r="N82" s="103" t="s">
        <v>50</v>
      </c>
      <c r="O82" s="103" t="s">
        <v>122</v>
      </c>
      <c r="P82" s="103" t="s">
        <v>123</v>
      </c>
      <c r="Q82" s="103" t="s">
        <v>124</v>
      </c>
      <c r="R82" s="103" t="s">
        <v>125</v>
      </c>
      <c r="S82" s="103" t="s">
        <v>126</v>
      </c>
      <c r="T82" s="104" t="s">
        <v>127</v>
      </c>
    </row>
    <row r="83" s="1" customFormat="1" ht="29.28" customHeight="1">
      <c r="B83" s="46"/>
      <c r="C83" s="108" t="s">
        <v>108</v>
      </c>
      <c r="D83" s="74"/>
      <c r="E83" s="74"/>
      <c r="F83" s="74"/>
      <c r="G83" s="74"/>
      <c r="H83" s="74"/>
      <c r="I83" s="190"/>
      <c r="J83" s="199">
        <f>BK83</f>
        <v>0</v>
      </c>
      <c r="K83" s="74"/>
      <c r="L83" s="72"/>
      <c r="M83" s="105"/>
      <c r="N83" s="106"/>
      <c r="O83" s="106"/>
      <c r="P83" s="200">
        <f>P84+P87+P94</f>
        <v>0</v>
      </c>
      <c r="Q83" s="106"/>
      <c r="R83" s="200">
        <f>R84+R87+R94</f>
        <v>0.32564500000000002</v>
      </c>
      <c r="S83" s="106"/>
      <c r="T83" s="201">
        <f>T84+T87+T94</f>
        <v>0.90412000000000003</v>
      </c>
      <c r="AT83" s="23" t="s">
        <v>79</v>
      </c>
      <c r="AU83" s="23" t="s">
        <v>109</v>
      </c>
      <c r="BK83" s="202">
        <f>BK84+BK87+BK94</f>
        <v>0</v>
      </c>
    </row>
    <row r="84" s="10" customFormat="1" ht="37.44" customHeight="1">
      <c r="B84" s="203"/>
      <c r="C84" s="204"/>
      <c r="D84" s="205" t="s">
        <v>79</v>
      </c>
      <c r="E84" s="206" t="s">
        <v>215</v>
      </c>
      <c r="F84" s="206" t="s">
        <v>216</v>
      </c>
      <c r="G84" s="204"/>
      <c r="H84" s="204"/>
      <c r="I84" s="207"/>
      <c r="J84" s="208">
        <f>BK84</f>
        <v>0</v>
      </c>
      <c r="K84" s="204"/>
      <c r="L84" s="209"/>
      <c r="M84" s="210"/>
      <c r="N84" s="211"/>
      <c r="O84" s="211"/>
      <c r="P84" s="212">
        <f>SUM(P85:P86)</f>
        <v>0</v>
      </c>
      <c r="Q84" s="211"/>
      <c r="R84" s="212">
        <f>SUM(R85:R86)</f>
        <v>0</v>
      </c>
      <c r="S84" s="211"/>
      <c r="T84" s="213">
        <f>SUM(T85:T86)</f>
        <v>0.244</v>
      </c>
      <c r="AR84" s="214" t="s">
        <v>23</v>
      </c>
      <c r="AT84" s="215" t="s">
        <v>79</v>
      </c>
      <c r="AU84" s="215" t="s">
        <v>80</v>
      </c>
      <c r="AY84" s="214" t="s">
        <v>131</v>
      </c>
      <c r="BK84" s="216">
        <f>SUM(BK85:BK86)</f>
        <v>0</v>
      </c>
    </row>
    <row r="85" s="1" customFormat="1" ht="25.5" customHeight="1">
      <c r="B85" s="46"/>
      <c r="C85" s="219" t="s">
        <v>23</v>
      </c>
      <c r="D85" s="219" t="s">
        <v>135</v>
      </c>
      <c r="E85" s="220" t="s">
        <v>538</v>
      </c>
      <c r="F85" s="221" t="s">
        <v>539</v>
      </c>
      <c r="G85" s="222" t="s">
        <v>291</v>
      </c>
      <c r="H85" s="223">
        <v>6</v>
      </c>
      <c r="I85" s="224"/>
      <c r="J85" s="225">
        <f>ROUND(I85*H85,2)</f>
        <v>0</v>
      </c>
      <c r="K85" s="221" t="s">
        <v>305</v>
      </c>
      <c r="L85" s="72"/>
      <c r="M85" s="226" t="s">
        <v>41</v>
      </c>
      <c r="N85" s="227" t="s">
        <v>51</v>
      </c>
      <c r="O85" s="47"/>
      <c r="P85" s="228">
        <f>O85*H85</f>
        <v>0</v>
      </c>
      <c r="Q85" s="228">
        <v>0</v>
      </c>
      <c r="R85" s="228">
        <f>Q85*H85</f>
        <v>0</v>
      </c>
      <c r="S85" s="228">
        <v>0.0089999999999999993</v>
      </c>
      <c r="T85" s="229">
        <f>S85*H85</f>
        <v>0.053999999999999992</v>
      </c>
      <c r="AR85" s="23" t="s">
        <v>174</v>
      </c>
      <c r="AT85" s="23" t="s">
        <v>135</v>
      </c>
      <c r="AU85" s="23" t="s">
        <v>23</v>
      </c>
      <c r="AY85" s="23" t="s">
        <v>131</v>
      </c>
      <c r="BE85" s="230">
        <f>IF(N85="základní",J85,0)</f>
        <v>0</v>
      </c>
      <c r="BF85" s="230">
        <f>IF(N85="snížená",J85,0)</f>
        <v>0</v>
      </c>
      <c r="BG85" s="230">
        <f>IF(N85="zákl. přenesená",J85,0)</f>
        <v>0</v>
      </c>
      <c r="BH85" s="230">
        <f>IF(N85="sníž. přenesená",J85,0)</f>
        <v>0</v>
      </c>
      <c r="BI85" s="230">
        <f>IF(N85="nulová",J85,0)</f>
        <v>0</v>
      </c>
      <c r="BJ85" s="23" t="s">
        <v>23</v>
      </c>
      <c r="BK85" s="230">
        <f>ROUND(I85*H85,2)</f>
        <v>0</v>
      </c>
      <c r="BL85" s="23" t="s">
        <v>174</v>
      </c>
      <c r="BM85" s="23" t="s">
        <v>540</v>
      </c>
    </row>
    <row r="86" s="1" customFormat="1" ht="25.5" customHeight="1">
      <c r="B86" s="46"/>
      <c r="C86" s="219" t="s">
        <v>89</v>
      </c>
      <c r="D86" s="219" t="s">
        <v>135</v>
      </c>
      <c r="E86" s="220" t="s">
        <v>541</v>
      </c>
      <c r="F86" s="221" t="s">
        <v>542</v>
      </c>
      <c r="G86" s="222" t="s">
        <v>291</v>
      </c>
      <c r="H86" s="223">
        <v>10</v>
      </c>
      <c r="I86" s="224"/>
      <c r="J86" s="225">
        <f>ROUND(I86*H86,2)</f>
        <v>0</v>
      </c>
      <c r="K86" s="221" t="s">
        <v>261</v>
      </c>
      <c r="L86" s="72"/>
      <c r="M86" s="226" t="s">
        <v>41</v>
      </c>
      <c r="N86" s="227" t="s">
        <v>51</v>
      </c>
      <c r="O86" s="47"/>
      <c r="P86" s="228">
        <f>O86*H86</f>
        <v>0</v>
      </c>
      <c r="Q86" s="228">
        <v>0</v>
      </c>
      <c r="R86" s="228">
        <f>Q86*H86</f>
        <v>0</v>
      </c>
      <c r="S86" s="228">
        <v>0.019</v>
      </c>
      <c r="T86" s="229">
        <f>S86*H86</f>
        <v>0.19</v>
      </c>
      <c r="AR86" s="23" t="s">
        <v>174</v>
      </c>
      <c r="AT86" s="23" t="s">
        <v>135</v>
      </c>
      <c r="AU86" s="23" t="s">
        <v>23</v>
      </c>
      <c r="AY86" s="23" t="s">
        <v>131</v>
      </c>
      <c r="BE86" s="230">
        <f>IF(N86="základní",J86,0)</f>
        <v>0</v>
      </c>
      <c r="BF86" s="230">
        <f>IF(N86="snížená",J86,0)</f>
        <v>0</v>
      </c>
      <c r="BG86" s="230">
        <f>IF(N86="zákl. přenesená",J86,0)</f>
        <v>0</v>
      </c>
      <c r="BH86" s="230">
        <f>IF(N86="sníž. přenesená",J86,0)</f>
        <v>0</v>
      </c>
      <c r="BI86" s="230">
        <f>IF(N86="nulová",J86,0)</f>
        <v>0</v>
      </c>
      <c r="BJ86" s="23" t="s">
        <v>23</v>
      </c>
      <c r="BK86" s="230">
        <f>ROUND(I86*H86,2)</f>
        <v>0</v>
      </c>
      <c r="BL86" s="23" t="s">
        <v>174</v>
      </c>
      <c r="BM86" s="23" t="s">
        <v>543</v>
      </c>
    </row>
    <row r="87" s="10" customFormat="1" ht="37.44" customHeight="1">
      <c r="B87" s="203"/>
      <c r="C87" s="204"/>
      <c r="D87" s="205" t="s">
        <v>79</v>
      </c>
      <c r="E87" s="206" t="s">
        <v>167</v>
      </c>
      <c r="F87" s="206" t="s">
        <v>168</v>
      </c>
      <c r="G87" s="204"/>
      <c r="H87" s="204"/>
      <c r="I87" s="207"/>
      <c r="J87" s="208">
        <f>BK87</f>
        <v>0</v>
      </c>
      <c r="K87" s="204"/>
      <c r="L87" s="209"/>
      <c r="M87" s="210"/>
      <c r="N87" s="211"/>
      <c r="O87" s="211"/>
      <c r="P87" s="212">
        <f>P88</f>
        <v>0</v>
      </c>
      <c r="Q87" s="211"/>
      <c r="R87" s="212">
        <f>R88</f>
        <v>0.076799999999999993</v>
      </c>
      <c r="S87" s="211"/>
      <c r="T87" s="213">
        <f>T88</f>
        <v>0</v>
      </c>
      <c r="AR87" s="214" t="s">
        <v>23</v>
      </c>
      <c r="AT87" s="215" t="s">
        <v>79</v>
      </c>
      <c r="AU87" s="215" t="s">
        <v>80</v>
      </c>
      <c r="AY87" s="214" t="s">
        <v>131</v>
      </c>
      <c r="BK87" s="216">
        <f>BK88</f>
        <v>0</v>
      </c>
    </row>
    <row r="88" s="10" customFormat="1" ht="19.92" customHeight="1">
      <c r="B88" s="203"/>
      <c r="C88" s="204"/>
      <c r="D88" s="205" t="s">
        <v>79</v>
      </c>
      <c r="E88" s="217" t="s">
        <v>169</v>
      </c>
      <c r="F88" s="217" t="s">
        <v>170</v>
      </c>
      <c r="G88" s="204"/>
      <c r="H88" s="204"/>
      <c r="I88" s="207"/>
      <c r="J88" s="218">
        <f>BK88</f>
        <v>0</v>
      </c>
      <c r="K88" s="204"/>
      <c r="L88" s="209"/>
      <c r="M88" s="210"/>
      <c r="N88" s="211"/>
      <c r="O88" s="211"/>
      <c r="P88" s="212">
        <f>SUM(P89:P93)</f>
        <v>0</v>
      </c>
      <c r="Q88" s="211"/>
      <c r="R88" s="212">
        <f>SUM(R89:R93)</f>
        <v>0.076799999999999993</v>
      </c>
      <c r="S88" s="211"/>
      <c r="T88" s="213">
        <f>SUM(T89:T93)</f>
        <v>0</v>
      </c>
      <c r="AR88" s="214" t="s">
        <v>23</v>
      </c>
      <c r="AT88" s="215" t="s">
        <v>79</v>
      </c>
      <c r="AU88" s="215" t="s">
        <v>23</v>
      </c>
      <c r="AY88" s="214" t="s">
        <v>131</v>
      </c>
      <c r="BK88" s="216">
        <f>SUM(BK89:BK93)</f>
        <v>0</v>
      </c>
    </row>
    <row r="89" s="1" customFormat="1" ht="16.5" customHeight="1">
      <c r="B89" s="46"/>
      <c r="C89" s="219" t="s">
        <v>134</v>
      </c>
      <c r="D89" s="219" t="s">
        <v>135</v>
      </c>
      <c r="E89" s="220" t="s">
        <v>544</v>
      </c>
      <c r="F89" s="221" t="s">
        <v>545</v>
      </c>
      <c r="G89" s="222" t="s">
        <v>173</v>
      </c>
      <c r="H89" s="223">
        <v>1.9199999999999999</v>
      </c>
      <c r="I89" s="224"/>
      <c r="J89" s="225">
        <f>ROUND(I89*H89,2)</f>
        <v>0</v>
      </c>
      <c r="K89" s="221" t="s">
        <v>261</v>
      </c>
      <c r="L89" s="72"/>
      <c r="M89" s="226" t="s">
        <v>41</v>
      </c>
      <c r="N89" s="227" t="s">
        <v>51</v>
      </c>
      <c r="O89" s="47"/>
      <c r="P89" s="228">
        <f>O89*H89</f>
        <v>0</v>
      </c>
      <c r="Q89" s="228">
        <v>0.040000000000000001</v>
      </c>
      <c r="R89" s="228">
        <f>Q89*H89</f>
        <v>0.076799999999999993</v>
      </c>
      <c r="S89" s="228">
        <v>0</v>
      </c>
      <c r="T89" s="229">
        <f>S89*H89</f>
        <v>0</v>
      </c>
      <c r="AR89" s="23" t="s">
        <v>174</v>
      </c>
      <c r="AT89" s="23" t="s">
        <v>135</v>
      </c>
      <c r="AU89" s="23" t="s">
        <v>89</v>
      </c>
      <c r="AY89" s="23" t="s">
        <v>131</v>
      </c>
      <c r="BE89" s="230">
        <f>IF(N89="základní",J89,0)</f>
        <v>0</v>
      </c>
      <c r="BF89" s="230">
        <f>IF(N89="snížená",J89,0)</f>
        <v>0</v>
      </c>
      <c r="BG89" s="230">
        <f>IF(N89="zákl. přenesená",J89,0)</f>
        <v>0</v>
      </c>
      <c r="BH89" s="230">
        <f>IF(N89="sníž. přenesená",J89,0)</f>
        <v>0</v>
      </c>
      <c r="BI89" s="230">
        <f>IF(N89="nulová",J89,0)</f>
        <v>0</v>
      </c>
      <c r="BJ89" s="23" t="s">
        <v>23</v>
      </c>
      <c r="BK89" s="230">
        <f>ROUND(I89*H89,2)</f>
        <v>0</v>
      </c>
      <c r="BL89" s="23" t="s">
        <v>174</v>
      </c>
      <c r="BM89" s="23" t="s">
        <v>546</v>
      </c>
    </row>
    <row r="90" s="1" customFormat="1">
      <c r="B90" s="46"/>
      <c r="C90" s="74"/>
      <c r="D90" s="237" t="s">
        <v>176</v>
      </c>
      <c r="E90" s="74"/>
      <c r="F90" s="238" t="s">
        <v>547</v>
      </c>
      <c r="G90" s="74"/>
      <c r="H90" s="74"/>
      <c r="I90" s="190"/>
      <c r="J90" s="74"/>
      <c r="K90" s="74"/>
      <c r="L90" s="72"/>
      <c r="M90" s="239"/>
      <c r="N90" s="47"/>
      <c r="O90" s="47"/>
      <c r="P90" s="47"/>
      <c r="Q90" s="47"/>
      <c r="R90" s="47"/>
      <c r="S90" s="47"/>
      <c r="T90" s="95"/>
      <c r="AT90" s="23" t="s">
        <v>176</v>
      </c>
      <c r="AU90" s="23" t="s">
        <v>89</v>
      </c>
    </row>
    <row r="91" s="11" customFormat="1">
      <c r="B91" s="240"/>
      <c r="C91" s="241"/>
      <c r="D91" s="237" t="s">
        <v>178</v>
      </c>
      <c r="E91" s="242" t="s">
        <v>41</v>
      </c>
      <c r="F91" s="243" t="s">
        <v>548</v>
      </c>
      <c r="G91" s="241"/>
      <c r="H91" s="244">
        <v>1.5</v>
      </c>
      <c r="I91" s="245"/>
      <c r="J91" s="241"/>
      <c r="K91" s="241"/>
      <c r="L91" s="246"/>
      <c r="M91" s="247"/>
      <c r="N91" s="248"/>
      <c r="O91" s="248"/>
      <c r="P91" s="248"/>
      <c r="Q91" s="248"/>
      <c r="R91" s="248"/>
      <c r="S91" s="248"/>
      <c r="T91" s="249"/>
      <c r="AT91" s="250" t="s">
        <v>178</v>
      </c>
      <c r="AU91" s="250" t="s">
        <v>89</v>
      </c>
      <c r="AV91" s="11" t="s">
        <v>89</v>
      </c>
      <c r="AW91" s="11" t="s">
        <v>43</v>
      </c>
      <c r="AX91" s="11" t="s">
        <v>80</v>
      </c>
      <c r="AY91" s="250" t="s">
        <v>131</v>
      </c>
    </row>
    <row r="92" s="11" customFormat="1">
      <c r="B92" s="240"/>
      <c r="C92" s="241"/>
      <c r="D92" s="237" t="s">
        <v>178</v>
      </c>
      <c r="E92" s="242" t="s">
        <v>41</v>
      </c>
      <c r="F92" s="243" t="s">
        <v>549</v>
      </c>
      <c r="G92" s="241"/>
      <c r="H92" s="244">
        <v>0.41999999999999998</v>
      </c>
      <c r="I92" s="245"/>
      <c r="J92" s="241"/>
      <c r="K92" s="241"/>
      <c r="L92" s="246"/>
      <c r="M92" s="247"/>
      <c r="N92" s="248"/>
      <c r="O92" s="248"/>
      <c r="P92" s="248"/>
      <c r="Q92" s="248"/>
      <c r="R92" s="248"/>
      <c r="S92" s="248"/>
      <c r="T92" s="249"/>
      <c r="AT92" s="250" t="s">
        <v>178</v>
      </c>
      <c r="AU92" s="250" t="s">
        <v>89</v>
      </c>
      <c r="AV92" s="11" t="s">
        <v>89</v>
      </c>
      <c r="AW92" s="11" t="s">
        <v>43</v>
      </c>
      <c r="AX92" s="11" t="s">
        <v>80</v>
      </c>
      <c r="AY92" s="250" t="s">
        <v>131</v>
      </c>
    </row>
    <row r="93" s="12" customFormat="1">
      <c r="B93" s="251"/>
      <c r="C93" s="252"/>
      <c r="D93" s="237" t="s">
        <v>178</v>
      </c>
      <c r="E93" s="253" t="s">
        <v>41</v>
      </c>
      <c r="F93" s="254" t="s">
        <v>181</v>
      </c>
      <c r="G93" s="252"/>
      <c r="H93" s="255">
        <v>1.9199999999999999</v>
      </c>
      <c r="I93" s="256"/>
      <c r="J93" s="252"/>
      <c r="K93" s="252"/>
      <c r="L93" s="257"/>
      <c r="M93" s="258"/>
      <c r="N93" s="259"/>
      <c r="O93" s="259"/>
      <c r="P93" s="259"/>
      <c r="Q93" s="259"/>
      <c r="R93" s="259"/>
      <c r="S93" s="259"/>
      <c r="T93" s="260"/>
      <c r="AT93" s="261" t="s">
        <v>178</v>
      </c>
      <c r="AU93" s="261" t="s">
        <v>89</v>
      </c>
      <c r="AV93" s="12" t="s">
        <v>174</v>
      </c>
      <c r="AW93" s="12" t="s">
        <v>43</v>
      </c>
      <c r="AX93" s="12" t="s">
        <v>23</v>
      </c>
      <c r="AY93" s="261" t="s">
        <v>131</v>
      </c>
    </row>
    <row r="94" s="10" customFormat="1" ht="37.44" customHeight="1">
      <c r="B94" s="203"/>
      <c r="C94" s="204"/>
      <c r="D94" s="205" t="s">
        <v>79</v>
      </c>
      <c r="E94" s="206" t="s">
        <v>284</v>
      </c>
      <c r="F94" s="206" t="s">
        <v>285</v>
      </c>
      <c r="G94" s="204"/>
      <c r="H94" s="204"/>
      <c r="I94" s="207"/>
      <c r="J94" s="208">
        <f>BK94</f>
        <v>0</v>
      </c>
      <c r="K94" s="204"/>
      <c r="L94" s="209"/>
      <c r="M94" s="210"/>
      <c r="N94" s="211"/>
      <c r="O94" s="211"/>
      <c r="P94" s="212">
        <f>P95+P128+P187</f>
        <v>0</v>
      </c>
      <c r="Q94" s="211"/>
      <c r="R94" s="212">
        <f>R95+R128+R187</f>
        <v>0.24884500000000004</v>
      </c>
      <c r="S94" s="211"/>
      <c r="T94" s="213">
        <f>T95+T128+T187</f>
        <v>0.66012000000000004</v>
      </c>
      <c r="AR94" s="214" t="s">
        <v>89</v>
      </c>
      <c r="AT94" s="215" t="s">
        <v>79</v>
      </c>
      <c r="AU94" s="215" t="s">
        <v>80</v>
      </c>
      <c r="AY94" s="214" t="s">
        <v>131</v>
      </c>
      <c r="BK94" s="216">
        <f>BK95+BK128+BK187</f>
        <v>0</v>
      </c>
    </row>
    <row r="95" s="10" customFormat="1" ht="19.92" customHeight="1">
      <c r="B95" s="203"/>
      <c r="C95" s="204"/>
      <c r="D95" s="205" t="s">
        <v>79</v>
      </c>
      <c r="E95" s="217" t="s">
        <v>550</v>
      </c>
      <c r="F95" s="217" t="s">
        <v>551</v>
      </c>
      <c r="G95" s="204"/>
      <c r="H95" s="204"/>
      <c r="I95" s="207"/>
      <c r="J95" s="218">
        <f>BK95</f>
        <v>0</v>
      </c>
      <c r="K95" s="204"/>
      <c r="L95" s="209"/>
      <c r="M95" s="210"/>
      <c r="N95" s="211"/>
      <c r="O95" s="211"/>
      <c r="P95" s="212">
        <f>SUM(P96:P127)</f>
        <v>0</v>
      </c>
      <c r="Q95" s="211"/>
      <c r="R95" s="212">
        <f>SUM(R96:R127)</f>
        <v>0.02648</v>
      </c>
      <c r="S95" s="211"/>
      <c r="T95" s="213">
        <f>SUM(T96:T127)</f>
        <v>0.022899999999999997</v>
      </c>
      <c r="AR95" s="214" t="s">
        <v>89</v>
      </c>
      <c r="AT95" s="215" t="s">
        <v>79</v>
      </c>
      <c r="AU95" s="215" t="s">
        <v>23</v>
      </c>
      <c r="AY95" s="214" t="s">
        <v>131</v>
      </c>
      <c r="BK95" s="216">
        <f>SUM(BK96:BK127)</f>
        <v>0</v>
      </c>
    </row>
    <row r="96" s="1" customFormat="1" ht="16.5" customHeight="1">
      <c r="B96" s="46"/>
      <c r="C96" s="219" t="s">
        <v>174</v>
      </c>
      <c r="D96" s="219" t="s">
        <v>135</v>
      </c>
      <c r="E96" s="220" t="s">
        <v>552</v>
      </c>
      <c r="F96" s="221" t="s">
        <v>553</v>
      </c>
      <c r="G96" s="222" t="s">
        <v>204</v>
      </c>
      <c r="H96" s="223">
        <v>2</v>
      </c>
      <c r="I96" s="224"/>
      <c r="J96" s="225">
        <f>ROUND(I96*H96,2)</f>
        <v>0</v>
      </c>
      <c r="K96" s="221" t="s">
        <v>139</v>
      </c>
      <c r="L96" s="72"/>
      <c r="M96" s="226" t="s">
        <v>41</v>
      </c>
      <c r="N96" s="227" t="s">
        <v>51</v>
      </c>
      <c r="O96" s="47"/>
      <c r="P96" s="228">
        <f>O96*H96</f>
        <v>0</v>
      </c>
      <c r="Q96" s="228">
        <v>0.0022599999999999999</v>
      </c>
      <c r="R96" s="228">
        <f>Q96*H96</f>
        <v>0.0045199999999999997</v>
      </c>
      <c r="S96" s="228">
        <v>0</v>
      </c>
      <c r="T96" s="229">
        <f>S96*H96</f>
        <v>0</v>
      </c>
      <c r="AR96" s="23" t="s">
        <v>268</v>
      </c>
      <c r="AT96" s="23" t="s">
        <v>135</v>
      </c>
      <c r="AU96" s="23" t="s">
        <v>89</v>
      </c>
      <c r="AY96" s="23" t="s">
        <v>131</v>
      </c>
      <c r="BE96" s="230">
        <f>IF(N96="základní",J96,0)</f>
        <v>0</v>
      </c>
      <c r="BF96" s="230">
        <f>IF(N96="snížená",J96,0)</f>
        <v>0</v>
      </c>
      <c r="BG96" s="230">
        <f>IF(N96="zákl. přenesená",J96,0)</f>
        <v>0</v>
      </c>
      <c r="BH96" s="230">
        <f>IF(N96="sníž. přenesená",J96,0)</f>
        <v>0</v>
      </c>
      <c r="BI96" s="230">
        <f>IF(N96="nulová",J96,0)</f>
        <v>0</v>
      </c>
      <c r="BJ96" s="23" t="s">
        <v>23</v>
      </c>
      <c r="BK96" s="230">
        <f>ROUND(I96*H96,2)</f>
        <v>0</v>
      </c>
      <c r="BL96" s="23" t="s">
        <v>268</v>
      </c>
      <c r="BM96" s="23" t="s">
        <v>554</v>
      </c>
    </row>
    <row r="97" s="1" customFormat="1" ht="16.5" customHeight="1">
      <c r="B97" s="46"/>
      <c r="C97" s="219" t="s">
        <v>130</v>
      </c>
      <c r="D97" s="219" t="s">
        <v>135</v>
      </c>
      <c r="E97" s="220" t="s">
        <v>555</v>
      </c>
      <c r="F97" s="221" t="s">
        <v>556</v>
      </c>
      <c r="G97" s="222" t="s">
        <v>204</v>
      </c>
      <c r="H97" s="223">
        <v>2</v>
      </c>
      <c r="I97" s="224"/>
      <c r="J97" s="225">
        <f>ROUND(I97*H97,2)</f>
        <v>0</v>
      </c>
      <c r="K97" s="221" t="s">
        <v>139</v>
      </c>
      <c r="L97" s="72"/>
      <c r="M97" s="226" t="s">
        <v>41</v>
      </c>
      <c r="N97" s="227" t="s">
        <v>51</v>
      </c>
      <c r="O97" s="47"/>
      <c r="P97" s="228">
        <f>O97*H97</f>
        <v>0</v>
      </c>
      <c r="Q97" s="228">
        <v>0</v>
      </c>
      <c r="R97" s="228">
        <f>Q97*H97</f>
        <v>0</v>
      </c>
      <c r="S97" s="228">
        <v>0</v>
      </c>
      <c r="T97" s="229">
        <f>S97*H97</f>
        <v>0</v>
      </c>
      <c r="AR97" s="23" t="s">
        <v>268</v>
      </c>
      <c r="AT97" s="23" t="s">
        <v>135</v>
      </c>
      <c r="AU97" s="23" t="s">
        <v>89</v>
      </c>
      <c r="AY97" s="23" t="s">
        <v>131</v>
      </c>
      <c r="BE97" s="230">
        <f>IF(N97="základní",J97,0)</f>
        <v>0</v>
      </c>
      <c r="BF97" s="230">
        <f>IF(N97="snížená",J97,0)</f>
        <v>0</v>
      </c>
      <c r="BG97" s="230">
        <f>IF(N97="zákl. přenesená",J97,0)</f>
        <v>0</v>
      </c>
      <c r="BH97" s="230">
        <f>IF(N97="sníž. přenesená",J97,0)</f>
        <v>0</v>
      </c>
      <c r="BI97" s="230">
        <f>IF(N97="nulová",J97,0)</f>
        <v>0</v>
      </c>
      <c r="BJ97" s="23" t="s">
        <v>23</v>
      </c>
      <c r="BK97" s="230">
        <f>ROUND(I97*H97,2)</f>
        <v>0</v>
      </c>
      <c r="BL97" s="23" t="s">
        <v>268</v>
      </c>
      <c r="BM97" s="23" t="s">
        <v>557</v>
      </c>
    </row>
    <row r="98" s="1" customFormat="1" ht="16.5" customHeight="1">
      <c r="B98" s="46"/>
      <c r="C98" s="219" t="s">
        <v>169</v>
      </c>
      <c r="D98" s="219" t="s">
        <v>135</v>
      </c>
      <c r="E98" s="220" t="s">
        <v>558</v>
      </c>
      <c r="F98" s="221" t="s">
        <v>559</v>
      </c>
      <c r="G98" s="222" t="s">
        <v>204</v>
      </c>
      <c r="H98" s="223">
        <v>2</v>
      </c>
      <c r="I98" s="224"/>
      <c r="J98" s="225">
        <f>ROUND(I98*H98,2)</f>
        <v>0</v>
      </c>
      <c r="K98" s="221" t="s">
        <v>139</v>
      </c>
      <c r="L98" s="72"/>
      <c r="M98" s="226" t="s">
        <v>41</v>
      </c>
      <c r="N98" s="227" t="s">
        <v>51</v>
      </c>
      <c r="O98" s="47"/>
      <c r="P98" s="228">
        <f>O98*H98</f>
        <v>0</v>
      </c>
      <c r="Q98" s="228">
        <v>0</v>
      </c>
      <c r="R98" s="228">
        <f>Q98*H98</f>
        <v>0</v>
      </c>
      <c r="S98" s="228">
        <v>0</v>
      </c>
      <c r="T98" s="229">
        <f>S98*H98</f>
        <v>0</v>
      </c>
      <c r="AR98" s="23" t="s">
        <v>268</v>
      </c>
      <c r="AT98" s="23" t="s">
        <v>135</v>
      </c>
      <c r="AU98" s="23" t="s">
        <v>89</v>
      </c>
      <c r="AY98" s="23" t="s">
        <v>131</v>
      </c>
      <c r="BE98" s="230">
        <f>IF(N98="základní",J98,0)</f>
        <v>0</v>
      </c>
      <c r="BF98" s="230">
        <f>IF(N98="snížená",J98,0)</f>
        <v>0</v>
      </c>
      <c r="BG98" s="230">
        <f>IF(N98="zákl. přenesená",J98,0)</f>
        <v>0</v>
      </c>
      <c r="BH98" s="230">
        <f>IF(N98="sníž. přenesená",J98,0)</f>
        <v>0</v>
      </c>
      <c r="BI98" s="230">
        <f>IF(N98="nulová",J98,0)</f>
        <v>0</v>
      </c>
      <c r="BJ98" s="23" t="s">
        <v>23</v>
      </c>
      <c r="BK98" s="230">
        <f>ROUND(I98*H98,2)</f>
        <v>0</v>
      </c>
      <c r="BL98" s="23" t="s">
        <v>268</v>
      </c>
      <c r="BM98" s="23" t="s">
        <v>560</v>
      </c>
    </row>
    <row r="99" s="1" customFormat="1" ht="16.5" customHeight="1">
      <c r="B99" s="46"/>
      <c r="C99" s="219" t="s">
        <v>211</v>
      </c>
      <c r="D99" s="219" t="s">
        <v>135</v>
      </c>
      <c r="E99" s="220" t="s">
        <v>561</v>
      </c>
      <c r="F99" s="221" t="s">
        <v>562</v>
      </c>
      <c r="G99" s="222" t="s">
        <v>204</v>
      </c>
      <c r="H99" s="223">
        <v>5</v>
      </c>
      <c r="I99" s="224"/>
      <c r="J99" s="225">
        <f>ROUND(I99*H99,2)</f>
        <v>0</v>
      </c>
      <c r="K99" s="221" t="s">
        <v>139</v>
      </c>
      <c r="L99" s="72"/>
      <c r="M99" s="226" t="s">
        <v>41</v>
      </c>
      <c r="N99" s="227" t="s">
        <v>51</v>
      </c>
      <c r="O99" s="47"/>
      <c r="P99" s="228">
        <f>O99*H99</f>
        <v>0</v>
      </c>
      <c r="Q99" s="228">
        <v>0</v>
      </c>
      <c r="R99" s="228">
        <f>Q99*H99</f>
        <v>0</v>
      </c>
      <c r="S99" s="228">
        <v>0</v>
      </c>
      <c r="T99" s="229">
        <f>S99*H99</f>
        <v>0</v>
      </c>
      <c r="AR99" s="23" t="s">
        <v>268</v>
      </c>
      <c r="AT99" s="23" t="s">
        <v>135</v>
      </c>
      <c r="AU99" s="23" t="s">
        <v>89</v>
      </c>
      <c r="AY99" s="23" t="s">
        <v>131</v>
      </c>
      <c r="BE99" s="230">
        <f>IF(N99="základní",J99,0)</f>
        <v>0</v>
      </c>
      <c r="BF99" s="230">
        <f>IF(N99="snížená",J99,0)</f>
        <v>0</v>
      </c>
      <c r="BG99" s="230">
        <f>IF(N99="zákl. přenesená",J99,0)</f>
        <v>0</v>
      </c>
      <c r="BH99" s="230">
        <f>IF(N99="sníž. přenesená",J99,0)</f>
        <v>0</v>
      </c>
      <c r="BI99" s="230">
        <f>IF(N99="nulová",J99,0)</f>
        <v>0</v>
      </c>
      <c r="BJ99" s="23" t="s">
        <v>23</v>
      </c>
      <c r="BK99" s="230">
        <f>ROUND(I99*H99,2)</f>
        <v>0</v>
      </c>
      <c r="BL99" s="23" t="s">
        <v>268</v>
      </c>
      <c r="BM99" s="23" t="s">
        <v>563</v>
      </c>
    </row>
    <row r="100" s="1" customFormat="1" ht="25.5" customHeight="1">
      <c r="B100" s="46"/>
      <c r="C100" s="219" t="s">
        <v>209</v>
      </c>
      <c r="D100" s="219" t="s">
        <v>135</v>
      </c>
      <c r="E100" s="220" t="s">
        <v>564</v>
      </c>
      <c r="F100" s="221" t="s">
        <v>565</v>
      </c>
      <c r="G100" s="222" t="s">
        <v>291</v>
      </c>
      <c r="H100" s="223">
        <v>10</v>
      </c>
      <c r="I100" s="224"/>
      <c r="J100" s="225">
        <f>ROUND(I100*H100,2)</f>
        <v>0</v>
      </c>
      <c r="K100" s="221" t="s">
        <v>139</v>
      </c>
      <c r="L100" s="72"/>
      <c r="M100" s="226" t="s">
        <v>41</v>
      </c>
      <c r="N100" s="227" t="s">
        <v>51</v>
      </c>
      <c r="O100" s="47"/>
      <c r="P100" s="228">
        <f>O100*H100</f>
        <v>0</v>
      </c>
      <c r="Q100" s="228">
        <v>0</v>
      </c>
      <c r="R100" s="228">
        <f>Q100*H100</f>
        <v>0</v>
      </c>
      <c r="S100" s="228">
        <v>0.00198</v>
      </c>
      <c r="T100" s="229">
        <f>S100*H100</f>
        <v>0.019799999999999998</v>
      </c>
      <c r="AR100" s="23" t="s">
        <v>268</v>
      </c>
      <c r="AT100" s="23" t="s">
        <v>135</v>
      </c>
      <c r="AU100" s="23" t="s">
        <v>89</v>
      </c>
      <c r="AY100" s="23" t="s">
        <v>131</v>
      </c>
      <c r="BE100" s="230">
        <f>IF(N100="základní",J100,0)</f>
        <v>0</v>
      </c>
      <c r="BF100" s="230">
        <f>IF(N100="snížená",J100,0)</f>
        <v>0</v>
      </c>
      <c r="BG100" s="230">
        <f>IF(N100="zákl. přenesená",J100,0)</f>
        <v>0</v>
      </c>
      <c r="BH100" s="230">
        <f>IF(N100="sníž. přenesená",J100,0)</f>
        <v>0</v>
      </c>
      <c r="BI100" s="230">
        <f>IF(N100="nulová",J100,0)</f>
        <v>0</v>
      </c>
      <c r="BJ100" s="23" t="s">
        <v>23</v>
      </c>
      <c r="BK100" s="230">
        <f>ROUND(I100*H100,2)</f>
        <v>0</v>
      </c>
      <c r="BL100" s="23" t="s">
        <v>268</v>
      </c>
      <c r="BM100" s="23" t="s">
        <v>566</v>
      </c>
    </row>
    <row r="101" s="1" customFormat="1">
      <c r="B101" s="46"/>
      <c r="C101" s="74"/>
      <c r="D101" s="237" t="s">
        <v>176</v>
      </c>
      <c r="E101" s="74"/>
      <c r="F101" s="238" t="s">
        <v>567</v>
      </c>
      <c r="G101" s="74"/>
      <c r="H101" s="74"/>
      <c r="I101" s="190"/>
      <c r="J101" s="74"/>
      <c r="K101" s="74"/>
      <c r="L101" s="72"/>
      <c r="M101" s="239"/>
      <c r="N101" s="47"/>
      <c r="O101" s="47"/>
      <c r="P101" s="47"/>
      <c r="Q101" s="47"/>
      <c r="R101" s="47"/>
      <c r="S101" s="47"/>
      <c r="T101" s="95"/>
      <c r="AT101" s="23" t="s">
        <v>176</v>
      </c>
      <c r="AU101" s="23" t="s">
        <v>89</v>
      </c>
    </row>
    <row r="102" s="1" customFormat="1" ht="16.5" customHeight="1">
      <c r="B102" s="46"/>
      <c r="C102" s="219" t="s">
        <v>215</v>
      </c>
      <c r="D102" s="219" t="s">
        <v>135</v>
      </c>
      <c r="E102" s="220" t="s">
        <v>568</v>
      </c>
      <c r="F102" s="221" t="s">
        <v>569</v>
      </c>
      <c r="G102" s="222" t="s">
        <v>204</v>
      </c>
      <c r="H102" s="223">
        <v>2</v>
      </c>
      <c r="I102" s="224"/>
      <c r="J102" s="225">
        <f>ROUND(I102*H102,2)</f>
        <v>0</v>
      </c>
      <c r="K102" s="221" t="s">
        <v>139</v>
      </c>
      <c r="L102" s="72"/>
      <c r="M102" s="226" t="s">
        <v>41</v>
      </c>
      <c r="N102" s="227" t="s">
        <v>51</v>
      </c>
      <c r="O102" s="47"/>
      <c r="P102" s="228">
        <f>O102*H102</f>
        <v>0</v>
      </c>
      <c r="Q102" s="228">
        <v>0.00052999999999999998</v>
      </c>
      <c r="R102" s="228">
        <f>Q102*H102</f>
        <v>0.00106</v>
      </c>
      <c r="S102" s="228">
        <v>0</v>
      </c>
      <c r="T102" s="229">
        <f>S102*H102</f>
        <v>0</v>
      </c>
      <c r="AR102" s="23" t="s">
        <v>268</v>
      </c>
      <c r="AT102" s="23" t="s">
        <v>135</v>
      </c>
      <c r="AU102" s="23" t="s">
        <v>89</v>
      </c>
      <c r="AY102" s="23" t="s">
        <v>131</v>
      </c>
      <c r="BE102" s="230">
        <f>IF(N102="základní",J102,0)</f>
        <v>0</v>
      </c>
      <c r="BF102" s="230">
        <f>IF(N102="snížená",J102,0)</f>
        <v>0</v>
      </c>
      <c r="BG102" s="230">
        <f>IF(N102="zákl. přenesená",J102,0)</f>
        <v>0</v>
      </c>
      <c r="BH102" s="230">
        <f>IF(N102="sníž. přenesená",J102,0)</f>
        <v>0</v>
      </c>
      <c r="BI102" s="230">
        <f>IF(N102="nulová",J102,0)</f>
        <v>0</v>
      </c>
      <c r="BJ102" s="23" t="s">
        <v>23</v>
      </c>
      <c r="BK102" s="230">
        <f>ROUND(I102*H102,2)</f>
        <v>0</v>
      </c>
      <c r="BL102" s="23" t="s">
        <v>268</v>
      </c>
      <c r="BM102" s="23" t="s">
        <v>570</v>
      </c>
    </row>
    <row r="103" s="1" customFormat="1" ht="16.5" customHeight="1">
      <c r="B103" s="46"/>
      <c r="C103" s="219" t="s">
        <v>225</v>
      </c>
      <c r="D103" s="219" t="s">
        <v>135</v>
      </c>
      <c r="E103" s="220" t="s">
        <v>571</v>
      </c>
      <c r="F103" s="221" t="s">
        <v>572</v>
      </c>
      <c r="G103" s="222" t="s">
        <v>204</v>
      </c>
      <c r="H103" s="223">
        <v>5</v>
      </c>
      <c r="I103" s="224"/>
      <c r="J103" s="225">
        <f>ROUND(I103*H103,2)</f>
        <v>0</v>
      </c>
      <c r="K103" s="221" t="s">
        <v>139</v>
      </c>
      <c r="L103" s="72"/>
      <c r="M103" s="226" t="s">
        <v>41</v>
      </c>
      <c r="N103" s="227" t="s">
        <v>51</v>
      </c>
      <c r="O103" s="47"/>
      <c r="P103" s="228">
        <f>O103*H103</f>
        <v>0</v>
      </c>
      <c r="Q103" s="228">
        <v>0.0010100000000000001</v>
      </c>
      <c r="R103" s="228">
        <f>Q103*H103</f>
        <v>0.0050500000000000007</v>
      </c>
      <c r="S103" s="228">
        <v>0</v>
      </c>
      <c r="T103" s="229">
        <f>S103*H103</f>
        <v>0</v>
      </c>
      <c r="AR103" s="23" t="s">
        <v>268</v>
      </c>
      <c r="AT103" s="23" t="s">
        <v>135</v>
      </c>
      <c r="AU103" s="23" t="s">
        <v>89</v>
      </c>
      <c r="AY103" s="23" t="s">
        <v>131</v>
      </c>
      <c r="BE103" s="230">
        <f>IF(N103="základní",J103,0)</f>
        <v>0</v>
      </c>
      <c r="BF103" s="230">
        <f>IF(N103="snížená",J103,0)</f>
        <v>0</v>
      </c>
      <c r="BG103" s="230">
        <f>IF(N103="zákl. přenesená",J103,0)</f>
        <v>0</v>
      </c>
      <c r="BH103" s="230">
        <f>IF(N103="sníž. přenesená",J103,0)</f>
        <v>0</v>
      </c>
      <c r="BI103" s="230">
        <f>IF(N103="nulová",J103,0)</f>
        <v>0</v>
      </c>
      <c r="BJ103" s="23" t="s">
        <v>23</v>
      </c>
      <c r="BK103" s="230">
        <f>ROUND(I103*H103,2)</f>
        <v>0</v>
      </c>
      <c r="BL103" s="23" t="s">
        <v>268</v>
      </c>
      <c r="BM103" s="23" t="s">
        <v>573</v>
      </c>
    </row>
    <row r="104" s="1" customFormat="1" ht="16.5" customHeight="1">
      <c r="B104" s="46"/>
      <c r="C104" s="219" t="s">
        <v>232</v>
      </c>
      <c r="D104" s="219" t="s">
        <v>135</v>
      </c>
      <c r="E104" s="220" t="s">
        <v>574</v>
      </c>
      <c r="F104" s="221" t="s">
        <v>575</v>
      </c>
      <c r="G104" s="222" t="s">
        <v>291</v>
      </c>
      <c r="H104" s="223">
        <v>5</v>
      </c>
      <c r="I104" s="224"/>
      <c r="J104" s="225">
        <f>ROUND(I104*H104,2)</f>
        <v>0</v>
      </c>
      <c r="K104" s="221" t="s">
        <v>139</v>
      </c>
      <c r="L104" s="72"/>
      <c r="M104" s="226" t="s">
        <v>41</v>
      </c>
      <c r="N104" s="227" t="s">
        <v>51</v>
      </c>
      <c r="O104" s="47"/>
      <c r="P104" s="228">
        <f>O104*H104</f>
        <v>0</v>
      </c>
      <c r="Q104" s="228">
        <v>0.00059000000000000003</v>
      </c>
      <c r="R104" s="228">
        <f>Q104*H104</f>
        <v>0.0029500000000000004</v>
      </c>
      <c r="S104" s="228">
        <v>0</v>
      </c>
      <c r="T104" s="229">
        <f>S104*H104</f>
        <v>0</v>
      </c>
      <c r="AR104" s="23" t="s">
        <v>268</v>
      </c>
      <c r="AT104" s="23" t="s">
        <v>135</v>
      </c>
      <c r="AU104" s="23" t="s">
        <v>89</v>
      </c>
      <c r="AY104" s="23" t="s">
        <v>131</v>
      </c>
      <c r="BE104" s="230">
        <f>IF(N104="základní",J104,0)</f>
        <v>0</v>
      </c>
      <c r="BF104" s="230">
        <f>IF(N104="snížená",J104,0)</f>
        <v>0</v>
      </c>
      <c r="BG104" s="230">
        <f>IF(N104="zákl. přenesená",J104,0)</f>
        <v>0</v>
      </c>
      <c r="BH104" s="230">
        <f>IF(N104="sníž. přenesená",J104,0)</f>
        <v>0</v>
      </c>
      <c r="BI104" s="230">
        <f>IF(N104="nulová",J104,0)</f>
        <v>0</v>
      </c>
      <c r="BJ104" s="23" t="s">
        <v>23</v>
      </c>
      <c r="BK104" s="230">
        <f>ROUND(I104*H104,2)</f>
        <v>0</v>
      </c>
      <c r="BL104" s="23" t="s">
        <v>268</v>
      </c>
      <c r="BM104" s="23" t="s">
        <v>576</v>
      </c>
    </row>
    <row r="105" s="1" customFormat="1">
      <c r="B105" s="46"/>
      <c r="C105" s="74"/>
      <c r="D105" s="237" t="s">
        <v>176</v>
      </c>
      <c r="E105" s="74"/>
      <c r="F105" s="238" t="s">
        <v>577</v>
      </c>
      <c r="G105" s="74"/>
      <c r="H105" s="74"/>
      <c r="I105" s="190"/>
      <c r="J105" s="74"/>
      <c r="K105" s="74"/>
      <c r="L105" s="72"/>
      <c r="M105" s="239"/>
      <c r="N105" s="47"/>
      <c r="O105" s="47"/>
      <c r="P105" s="47"/>
      <c r="Q105" s="47"/>
      <c r="R105" s="47"/>
      <c r="S105" s="47"/>
      <c r="T105" s="95"/>
      <c r="AT105" s="23" t="s">
        <v>176</v>
      </c>
      <c r="AU105" s="23" t="s">
        <v>89</v>
      </c>
    </row>
    <row r="106" s="1" customFormat="1" ht="16.5" customHeight="1">
      <c r="B106" s="46"/>
      <c r="C106" s="219" t="s">
        <v>237</v>
      </c>
      <c r="D106" s="219" t="s">
        <v>135</v>
      </c>
      <c r="E106" s="220" t="s">
        <v>578</v>
      </c>
      <c r="F106" s="221" t="s">
        <v>579</v>
      </c>
      <c r="G106" s="222" t="s">
        <v>291</v>
      </c>
      <c r="H106" s="223">
        <v>4</v>
      </c>
      <c r="I106" s="224"/>
      <c r="J106" s="225">
        <f>ROUND(I106*H106,2)</f>
        <v>0</v>
      </c>
      <c r="K106" s="221" t="s">
        <v>139</v>
      </c>
      <c r="L106" s="72"/>
      <c r="M106" s="226" t="s">
        <v>41</v>
      </c>
      <c r="N106" s="227" t="s">
        <v>51</v>
      </c>
      <c r="O106" s="47"/>
      <c r="P106" s="228">
        <f>O106*H106</f>
        <v>0</v>
      </c>
      <c r="Q106" s="228">
        <v>0.0012099999999999999</v>
      </c>
      <c r="R106" s="228">
        <f>Q106*H106</f>
        <v>0.0048399999999999997</v>
      </c>
      <c r="S106" s="228">
        <v>0</v>
      </c>
      <c r="T106" s="229">
        <f>S106*H106</f>
        <v>0</v>
      </c>
      <c r="AR106" s="23" t="s">
        <v>268</v>
      </c>
      <c r="AT106" s="23" t="s">
        <v>135</v>
      </c>
      <c r="AU106" s="23" t="s">
        <v>89</v>
      </c>
      <c r="AY106" s="23" t="s">
        <v>131</v>
      </c>
      <c r="BE106" s="230">
        <f>IF(N106="základní",J106,0)</f>
        <v>0</v>
      </c>
      <c r="BF106" s="230">
        <f>IF(N106="snížená",J106,0)</f>
        <v>0</v>
      </c>
      <c r="BG106" s="230">
        <f>IF(N106="zákl. přenesená",J106,0)</f>
        <v>0</v>
      </c>
      <c r="BH106" s="230">
        <f>IF(N106="sníž. přenesená",J106,0)</f>
        <v>0</v>
      </c>
      <c r="BI106" s="230">
        <f>IF(N106="nulová",J106,0)</f>
        <v>0</v>
      </c>
      <c r="BJ106" s="23" t="s">
        <v>23</v>
      </c>
      <c r="BK106" s="230">
        <f>ROUND(I106*H106,2)</f>
        <v>0</v>
      </c>
      <c r="BL106" s="23" t="s">
        <v>268</v>
      </c>
      <c r="BM106" s="23" t="s">
        <v>580</v>
      </c>
    </row>
    <row r="107" s="1" customFormat="1">
      <c r="B107" s="46"/>
      <c r="C107" s="74"/>
      <c r="D107" s="237" t="s">
        <v>176</v>
      </c>
      <c r="E107" s="74"/>
      <c r="F107" s="238" t="s">
        <v>577</v>
      </c>
      <c r="G107" s="74"/>
      <c r="H107" s="74"/>
      <c r="I107" s="190"/>
      <c r="J107" s="74"/>
      <c r="K107" s="74"/>
      <c r="L107" s="72"/>
      <c r="M107" s="239"/>
      <c r="N107" s="47"/>
      <c r="O107" s="47"/>
      <c r="P107" s="47"/>
      <c r="Q107" s="47"/>
      <c r="R107" s="47"/>
      <c r="S107" s="47"/>
      <c r="T107" s="95"/>
      <c r="AT107" s="23" t="s">
        <v>176</v>
      </c>
      <c r="AU107" s="23" t="s">
        <v>89</v>
      </c>
    </row>
    <row r="108" s="1" customFormat="1" ht="16.5" customHeight="1">
      <c r="B108" s="46"/>
      <c r="C108" s="219" t="s">
        <v>581</v>
      </c>
      <c r="D108" s="219" t="s">
        <v>135</v>
      </c>
      <c r="E108" s="220" t="s">
        <v>582</v>
      </c>
      <c r="F108" s="221" t="s">
        <v>583</v>
      </c>
      <c r="G108" s="222" t="s">
        <v>291</v>
      </c>
      <c r="H108" s="223">
        <v>6</v>
      </c>
      <c r="I108" s="224"/>
      <c r="J108" s="225">
        <f>ROUND(I108*H108,2)</f>
        <v>0</v>
      </c>
      <c r="K108" s="221" t="s">
        <v>139</v>
      </c>
      <c r="L108" s="72"/>
      <c r="M108" s="226" t="s">
        <v>41</v>
      </c>
      <c r="N108" s="227" t="s">
        <v>51</v>
      </c>
      <c r="O108" s="47"/>
      <c r="P108" s="228">
        <f>O108*H108</f>
        <v>0</v>
      </c>
      <c r="Q108" s="228">
        <v>0.00089999999999999998</v>
      </c>
      <c r="R108" s="228">
        <f>Q108*H108</f>
        <v>0.0054000000000000003</v>
      </c>
      <c r="S108" s="228">
        <v>0</v>
      </c>
      <c r="T108" s="229">
        <f>S108*H108</f>
        <v>0</v>
      </c>
      <c r="AR108" s="23" t="s">
        <v>268</v>
      </c>
      <c r="AT108" s="23" t="s">
        <v>135</v>
      </c>
      <c r="AU108" s="23" t="s">
        <v>89</v>
      </c>
      <c r="AY108" s="23" t="s">
        <v>131</v>
      </c>
      <c r="BE108" s="230">
        <f>IF(N108="základní",J108,0)</f>
        <v>0</v>
      </c>
      <c r="BF108" s="230">
        <f>IF(N108="snížená",J108,0)</f>
        <v>0</v>
      </c>
      <c r="BG108" s="230">
        <f>IF(N108="zákl. přenesená",J108,0)</f>
        <v>0</v>
      </c>
      <c r="BH108" s="230">
        <f>IF(N108="sníž. přenesená",J108,0)</f>
        <v>0</v>
      </c>
      <c r="BI108" s="230">
        <f>IF(N108="nulová",J108,0)</f>
        <v>0</v>
      </c>
      <c r="BJ108" s="23" t="s">
        <v>23</v>
      </c>
      <c r="BK108" s="230">
        <f>ROUND(I108*H108,2)</f>
        <v>0</v>
      </c>
      <c r="BL108" s="23" t="s">
        <v>268</v>
      </c>
      <c r="BM108" s="23" t="s">
        <v>584</v>
      </c>
    </row>
    <row r="109" s="1" customFormat="1">
      <c r="B109" s="46"/>
      <c r="C109" s="74"/>
      <c r="D109" s="237" t="s">
        <v>176</v>
      </c>
      <c r="E109" s="74"/>
      <c r="F109" s="238" t="s">
        <v>577</v>
      </c>
      <c r="G109" s="74"/>
      <c r="H109" s="74"/>
      <c r="I109" s="190"/>
      <c r="J109" s="74"/>
      <c r="K109" s="74"/>
      <c r="L109" s="72"/>
      <c r="M109" s="239"/>
      <c r="N109" s="47"/>
      <c r="O109" s="47"/>
      <c r="P109" s="47"/>
      <c r="Q109" s="47"/>
      <c r="R109" s="47"/>
      <c r="S109" s="47"/>
      <c r="T109" s="95"/>
      <c r="AT109" s="23" t="s">
        <v>176</v>
      </c>
      <c r="AU109" s="23" t="s">
        <v>89</v>
      </c>
    </row>
    <row r="110" s="1" customFormat="1" ht="16.5" customHeight="1">
      <c r="B110" s="46"/>
      <c r="C110" s="219" t="s">
        <v>258</v>
      </c>
      <c r="D110" s="219" t="s">
        <v>135</v>
      </c>
      <c r="E110" s="220" t="s">
        <v>585</v>
      </c>
      <c r="F110" s="221" t="s">
        <v>586</v>
      </c>
      <c r="G110" s="222" t="s">
        <v>291</v>
      </c>
      <c r="H110" s="223">
        <v>3.5</v>
      </c>
      <c r="I110" s="224"/>
      <c r="J110" s="225">
        <f>ROUND(I110*H110,2)</f>
        <v>0</v>
      </c>
      <c r="K110" s="221" t="s">
        <v>139</v>
      </c>
      <c r="L110" s="72"/>
      <c r="M110" s="226" t="s">
        <v>41</v>
      </c>
      <c r="N110" s="227" t="s">
        <v>51</v>
      </c>
      <c r="O110" s="47"/>
      <c r="P110" s="228">
        <f>O110*H110</f>
        <v>0</v>
      </c>
      <c r="Q110" s="228">
        <v>0.00029</v>
      </c>
      <c r="R110" s="228">
        <f>Q110*H110</f>
        <v>0.0010150000000000001</v>
      </c>
      <c r="S110" s="228">
        <v>0</v>
      </c>
      <c r="T110" s="229">
        <f>S110*H110</f>
        <v>0</v>
      </c>
      <c r="AR110" s="23" t="s">
        <v>268</v>
      </c>
      <c r="AT110" s="23" t="s">
        <v>135</v>
      </c>
      <c r="AU110" s="23" t="s">
        <v>89</v>
      </c>
      <c r="AY110" s="23" t="s">
        <v>131</v>
      </c>
      <c r="BE110" s="230">
        <f>IF(N110="základní",J110,0)</f>
        <v>0</v>
      </c>
      <c r="BF110" s="230">
        <f>IF(N110="snížená",J110,0)</f>
        <v>0</v>
      </c>
      <c r="BG110" s="230">
        <f>IF(N110="zákl. přenesená",J110,0)</f>
        <v>0</v>
      </c>
      <c r="BH110" s="230">
        <f>IF(N110="sníž. přenesená",J110,0)</f>
        <v>0</v>
      </c>
      <c r="BI110" s="230">
        <f>IF(N110="nulová",J110,0)</f>
        <v>0</v>
      </c>
      <c r="BJ110" s="23" t="s">
        <v>23</v>
      </c>
      <c r="BK110" s="230">
        <f>ROUND(I110*H110,2)</f>
        <v>0</v>
      </c>
      <c r="BL110" s="23" t="s">
        <v>268</v>
      </c>
      <c r="BM110" s="23" t="s">
        <v>587</v>
      </c>
    </row>
    <row r="111" s="1" customFormat="1">
      <c r="B111" s="46"/>
      <c r="C111" s="74"/>
      <c r="D111" s="237" t="s">
        <v>176</v>
      </c>
      <c r="E111" s="74"/>
      <c r="F111" s="238" t="s">
        <v>577</v>
      </c>
      <c r="G111" s="74"/>
      <c r="H111" s="74"/>
      <c r="I111" s="190"/>
      <c r="J111" s="74"/>
      <c r="K111" s="74"/>
      <c r="L111" s="72"/>
      <c r="M111" s="239"/>
      <c r="N111" s="47"/>
      <c r="O111" s="47"/>
      <c r="P111" s="47"/>
      <c r="Q111" s="47"/>
      <c r="R111" s="47"/>
      <c r="S111" s="47"/>
      <c r="T111" s="95"/>
      <c r="AT111" s="23" t="s">
        <v>176</v>
      </c>
      <c r="AU111" s="23" t="s">
        <v>89</v>
      </c>
    </row>
    <row r="112" s="1" customFormat="1" ht="16.5" customHeight="1">
      <c r="B112" s="46"/>
      <c r="C112" s="219" t="s">
        <v>10</v>
      </c>
      <c r="D112" s="219" t="s">
        <v>135</v>
      </c>
      <c r="E112" s="220" t="s">
        <v>588</v>
      </c>
      <c r="F112" s="221" t="s">
        <v>589</v>
      </c>
      <c r="G112" s="222" t="s">
        <v>291</v>
      </c>
      <c r="H112" s="223">
        <v>1.5</v>
      </c>
      <c r="I112" s="224"/>
      <c r="J112" s="225">
        <f>ROUND(I112*H112,2)</f>
        <v>0</v>
      </c>
      <c r="K112" s="221" t="s">
        <v>139</v>
      </c>
      <c r="L112" s="72"/>
      <c r="M112" s="226" t="s">
        <v>41</v>
      </c>
      <c r="N112" s="227" t="s">
        <v>51</v>
      </c>
      <c r="O112" s="47"/>
      <c r="P112" s="228">
        <f>O112*H112</f>
        <v>0</v>
      </c>
      <c r="Q112" s="228">
        <v>0.00035</v>
      </c>
      <c r="R112" s="228">
        <f>Q112*H112</f>
        <v>0.00052499999999999997</v>
      </c>
      <c r="S112" s="228">
        <v>0</v>
      </c>
      <c r="T112" s="229">
        <f>S112*H112</f>
        <v>0</v>
      </c>
      <c r="AR112" s="23" t="s">
        <v>268</v>
      </c>
      <c r="AT112" s="23" t="s">
        <v>135</v>
      </c>
      <c r="AU112" s="23" t="s">
        <v>89</v>
      </c>
      <c r="AY112" s="23" t="s">
        <v>131</v>
      </c>
      <c r="BE112" s="230">
        <f>IF(N112="základní",J112,0)</f>
        <v>0</v>
      </c>
      <c r="BF112" s="230">
        <f>IF(N112="snížená",J112,0)</f>
        <v>0</v>
      </c>
      <c r="BG112" s="230">
        <f>IF(N112="zákl. přenesená",J112,0)</f>
        <v>0</v>
      </c>
      <c r="BH112" s="230">
        <f>IF(N112="sníž. přenesená",J112,0)</f>
        <v>0</v>
      </c>
      <c r="BI112" s="230">
        <f>IF(N112="nulová",J112,0)</f>
        <v>0</v>
      </c>
      <c r="BJ112" s="23" t="s">
        <v>23</v>
      </c>
      <c r="BK112" s="230">
        <f>ROUND(I112*H112,2)</f>
        <v>0</v>
      </c>
      <c r="BL112" s="23" t="s">
        <v>268</v>
      </c>
      <c r="BM112" s="23" t="s">
        <v>590</v>
      </c>
    </row>
    <row r="113" s="1" customFormat="1">
      <c r="B113" s="46"/>
      <c r="C113" s="74"/>
      <c r="D113" s="237" t="s">
        <v>176</v>
      </c>
      <c r="E113" s="74"/>
      <c r="F113" s="238" t="s">
        <v>577</v>
      </c>
      <c r="G113" s="74"/>
      <c r="H113" s="74"/>
      <c r="I113" s="190"/>
      <c r="J113" s="74"/>
      <c r="K113" s="74"/>
      <c r="L113" s="72"/>
      <c r="M113" s="239"/>
      <c r="N113" s="47"/>
      <c r="O113" s="47"/>
      <c r="P113" s="47"/>
      <c r="Q113" s="47"/>
      <c r="R113" s="47"/>
      <c r="S113" s="47"/>
      <c r="T113" s="95"/>
      <c r="AT113" s="23" t="s">
        <v>176</v>
      </c>
      <c r="AU113" s="23" t="s">
        <v>89</v>
      </c>
    </row>
    <row r="114" s="1" customFormat="1" ht="25.5" customHeight="1">
      <c r="B114" s="46"/>
      <c r="C114" s="219" t="s">
        <v>268</v>
      </c>
      <c r="D114" s="219" t="s">
        <v>135</v>
      </c>
      <c r="E114" s="220" t="s">
        <v>591</v>
      </c>
      <c r="F114" s="221" t="s">
        <v>592</v>
      </c>
      <c r="G114" s="222" t="s">
        <v>204</v>
      </c>
      <c r="H114" s="223">
        <v>4</v>
      </c>
      <c r="I114" s="224"/>
      <c r="J114" s="225">
        <f>ROUND(I114*H114,2)</f>
        <v>0</v>
      </c>
      <c r="K114" s="221" t="s">
        <v>139</v>
      </c>
      <c r="L114" s="72"/>
      <c r="M114" s="226" t="s">
        <v>41</v>
      </c>
      <c r="N114" s="227" t="s">
        <v>51</v>
      </c>
      <c r="O114" s="47"/>
      <c r="P114" s="228">
        <f>O114*H114</f>
        <v>0</v>
      </c>
      <c r="Q114" s="228">
        <v>0</v>
      </c>
      <c r="R114" s="228">
        <f>Q114*H114</f>
        <v>0</v>
      </c>
      <c r="S114" s="228">
        <v>0</v>
      </c>
      <c r="T114" s="229">
        <f>S114*H114</f>
        <v>0</v>
      </c>
      <c r="AR114" s="23" t="s">
        <v>268</v>
      </c>
      <c r="AT114" s="23" t="s">
        <v>135</v>
      </c>
      <c r="AU114" s="23" t="s">
        <v>89</v>
      </c>
      <c r="AY114" s="23" t="s">
        <v>131</v>
      </c>
      <c r="BE114" s="230">
        <f>IF(N114="základní",J114,0)</f>
        <v>0</v>
      </c>
      <c r="BF114" s="230">
        <f>IF(N114="snížená",J114,0)</f>
        <v>0</v>
      </c>
      <c r="BG114" s="230">
        <f>IF(N114="zákl. přenesená",J114,0)</f>
        <v>0</v>
      </c>
      <c r="BH114" s="230">
        <f>IF(N114="sníž. přenesená",J114,0)</f>
        <v>0</v>
      </c>
      <c r="BI114" s="230">
        <f>IF(N114="nulová",J114,0)</f>
        <v>0</v>
      </c>
      <c r="BJ114" s="23" t="s">
        <v>23</v>
      </c>
      <c r="BK114" s="230">
        <f>ROUND(I114*H114,2)</f>
        <v>0</v>
      </c>
      <c r="BL114" s="23" t="s">
        <v>268</v>
      </c>
      <c r="BM114" s="23" t="s">
        <v>593</v>
      </c>
    </row>
    <row r="115" s="1" customFormat="1">
      <c r="B115" s="46"/>
      <c r="C115" s="74"/>
      <c r="D115" s="237" t="s">
        <v>176</v>
      </c>
      <c r="E115" s="74"/>
      <c r="F115" s="238" t="s">
        <v>594</v>
      </c>
      <c r="G115" s="74"/>
      <c r="H115" s="74"/>
      <c r="I115" s="190"/>
      <c r="J115" s="74"/>
      <c r="K115" s="74"/>
      <c r="L115" s="72"/>
      <c r="M115" s="239"/>
      <c r="N115" s="47"/>
      <c r="O115" s="47"/>
      <c r="P115" s="47"/>
      <c r="Q115" s="47"/>
      <c r="R115" s="47"/>
      <c r="S115" s="47"/>
      <c r="T115" s="95"/>
      <c r="AT115" s="23" t="s">
        <v>176</v>
      </c>
      <c r="AU115" s="23" t="s">
        <v>89</v>
      </c>
    </row>
    <row r="116" s="1" customFormat="1" ht="25.5" customHeight="1">
      <c r="B116" s="46"/>
      <c r="C116" s="219" t="s">
        <v>275</v>
      </c>
      <c r="D116" s="219" t="s">
        <v>135</v>
      </c>
      <c r="E116" s="220" t="s">
        <v>595</v>
      </c>
      <c r="F116" s="221" t="s">
        <v>596</v>
      </c>
      <c r="G116" s="222" t="s">
        <v>204</v>
      </c>
      <c r="H116" s="223">
        <v>2</v>
      </c>
      <c r="I116" s="224"/>
      <c r="J116" s="225">
        <f>ROUND(I116*H116,2)</f>
        <v>0</v>
      </c>
      <c r="K116" s="221" t="s">
        <v>139</v>
      </c>
      <c r="L116" s="72"/>
      <c r="M116" s="226" t="s">
        <v>41</v>
      </c>
      <c r="N116" s="227" t="s">
        <v>51</v>
      </c>
      <c r="O116" s="47"/>
      <c r="P116" s="228">
        <f>O116*H116</f>
        <v>0</v>
      </c>
      <c r="Q116" s="228">
        <v>0</v>
      </c>
      <c r="R116" s="228">
        <f>Q116*H116</f>
        <v>0</v>
      </c>
      <c r="S116" s="228">
        <v>0</v>
      </c>
      <c r="T116" s="229">
        <f>S116*H116</f>
        <v>0</v>
      </c>
      <c r="AR116" s="23" t="s">
        <v>268</v>
      </c>
      <c r="AT116" s="23" t="s">
        <v>135</v>
      </c>
      <c r="AU116" s="23" t="s">
        <v>89</v>
      </c>
      <c r="AY116" s="23" t="s">
        <v>131</v>
      </c>
      <c r="BE116" s="230">
        <f>IF(N116="základní",J116,0)</f>
        <v>0</v>
      </c>
      <c r="BF116" s="230">
        <f>IF(N116="snížená",J116,0)</f>
        <v>0</v>
      </c>
      <c r="BG116" s="230">
        <f>IF(N116="zákl. přenesená",J116,0)</f>
        <v>0</v>
      </c>
      <c r="BH116" s="230">
        <f>IF(N116="sníž. přenesená",J116,0)</f>
        <v>0</v>
      </c>
      <c r="BI116" s="230">
        <f>IF(N116="nulová",J116,0)</f>
        <v>0</v>
      </c>
      <c r="BJ116" s="23" t="s">
        <v>23</v>
      </c>
      <c r="BK116" s="230">
        <f>ROUND(I116*H116,2)</f>
        <v>0</v>
      </c>
      <c r="BL116" s="23" t="s">
        <v>268</v>
      </c>
      <c r="BM116" s="23" t="s">
        <v>597</v>
      </c>
    </row>
    <row r="117" s="1" customFormat="1">
      <c r="B117" s="46"/>
      <c r="C117" s="74"/>
      <c r="D117" s="237" t="s">
        <v>176</v>
      </c>
      <c r="E117" s="74"/>
      <c r="F117" s="238" t="s">
        <v>594</v>
      </c>
      <c r="G117" s="74"/>
      <c r="H117" s="74"/>
      <c r="I117" s="190"/>
      <c r="J117" s="74"/>
      <c r="K117" s="74"/>
      <c r="L117" s="72"/>
      <c r="M117" s="239"/>
      <c r="N117" s="47"/>
      <c r="O117" s="47"/>
      <c r="P117" s="47"/>
      <c r="Q117" s="47"/>
      <c r="R117" s="47"/>
      <c r="S117" s="47"/>
      <c r="T117" s="95"/>
      <c r="AT117" s="23" t="s">
        <v>176</v>
      </c>
      <c r="AU117" s="23" t="s">
        <v>89</v>
      </c>
    </row>
    <row r="118" s="1" customFormat="1" ht="25.5" customHeight="1">
      <c r="B118" s="46"/>
      <c r="C118" s="219" t="s">
        <v>280</v>
      </c>
      <c r="D118" s="219" t="s">
        <v>135</v>
      </c>
      <c r="E118" s="220" t="s">
        <v>598</v>
      </c>
      <c r="F118" s="221" t="s">
        <v>599</v>
      </c>
      <c r="G118" s="222" t="s">
        <v>204</v>
      </c>
      <c r="H118" s="223">
        <v>1</v>
      </c>
      <c r="I118" s="224"/>
      <c r="J118" s="225">
        <f>ROUND(I118*H118,2)</f>
        <v>0</v>
      </c>
      <c r="K118" s="221" t="s">
        <v>139</v>
      </c>
      <c r="L118" s="72"/>
      <c r="M118" s="226" t="s">
        <v>41</v>
      </c>
      <c r="N118" s="227" t="s">
        <v>51</v>
      </c>
      <c r="O118" s="47"/>
      <c r="P118" s="228">
        <f>O118*H118</f>
        <v>0</v>
      </c>
      <c r="Q118" s="228">
        <v>0</v>
      </c>
      <c r="R118" s="228">
        <f>Q118*H118</f>
        <v>0</v>
      </c>
      <c r="S118" s="228">
        <v>0</v>
      </c>
      <c r="T118" s="229">
        <f>S118*H118</f>
        <v>0</v>
      </c>
      <c r="AR118" s="23" t="s">
        <v>268</v>
      </c>
      <c r="AT118" s="23" t="s">
        <v>135</v>
      </c>
      <c r="AU118" s="23" t="s">
        <v>89</v>
      </c>
      <c r="AY118" s="23" t="s">
        <v>131</v>
      </c>
      <c r="BE118" s="230">
        <f>IF(N118="základní",J118,0)</f>
        <v>0</v>
      </c>
      <c r="BF118" s="230">
        <f>IF(N118="snížená",J118,0)</f>
        <v>0</v>
      </c>
      <c r="BG118" s="230">
        <f>IF(N118="zákl. přenesená",J118,0)</f>
        <v>0</v>
      </c>
      <c r="BH118" s="230">
        <f>IF(N118="sníž. přenesená",J118,0)</f>
        <v>0</v>
      </c>
      <c r="BI118" s="230">
        <f>IF(N118="nulová",J118,0)</f>
        <v>0</v>
      </c>
      <c r="BJ118" s="23" t="s">
        <v>23</v>
      </c>
      <c r="BK118" s="230">
        <f>ROUND(I118*H118,2)</f>
        <v>0</v>
      </c>
      <c r="BL118" s="23" t="s">
        <v>268</v>
      </c>
      <c r="BM118" s="23" t="s">
        <v>600</v>
      </c>
    </row>
    <row r="119" s="1" customFormat="1">
      <c r="B119" s="46"/>
      <c r="C119" s="74"/>
      <c r="D119" s="237" t="s">
        <v>176</v>
      </c>
      <c r="E119" s="74"/>
      <c r="F119" s="238" t="s">
        <v>594</v>
      </c>
      <c r="G119" s="74"/>
      <c r="H119" s="74"/>
      <c r="I119" s="190"/>
      <c r="J119" s="74"/>
      <c r="K119" s="74"/>
      <c r="L119" s="72"/>
      <c r="M119" s="239"/>
      <c r="N119" s="47"/>
      <c r="O119" s="47"/>
      <c r="P119" s="47"/>
      <c r="Q119" s="47"/>
      <c r="R119" s="47"/>
      <c r="S119" s="47"/>
      <c r="T119" s="95"/>
      <c r="AT119" s="23" t="s">
        <v>176</v>
      </c>
      <c r="AU119" s="23" t="s">
        <v>89</v>
      </c>
    </row>
    <row r="120" s="1" customFormat="1" ht="25.5" customHeight="1">
      <c r="B120" s="46"/>
      <c r="C120" s="219" t="s">
        <v>288</v>
      </c>
      <c r="D120" s="219" t="s">
        <v>135</v>
      </c>
      <c r="E120" s="220" t="s">
        <v>601</v>
      </c>
      <c r="F120" s="221" t="s">
        <v>602</v>
      </c>
      <c r="G120" s="222" t="s">
        <v>204</v>
      </c>
      <c r="H120" s="223">
        <v>1</v>
      </c>
      <c r="I120" s="224"/>
      <c r="J120" s="225">
        <f>ROUND(I120*H120,2)</f>
        <v>0</v>
      </c>
      <c r="K120" s="221" t="s">
        <v>139</v>
      </c>
      <c r="L120" s="72"/>
      <c r="M120" s="226" t="s">
        <v>41</v>
      </c>
      <c r="N120" s="227" t="s">
        <v>51</v>
      </c>
      <c r="O120" s="47"/>
      <c r="P120" s="228">
        <f>O120*H120</f>
        <v>0</v>
      </c>
      <c r="Q120" s="228">
        <v>0.0011199999999999999</v>
      </c>
      <c r="R120" s="228">
        <f>Q120*H120</f>
        <v>0.0011199999999999999</v>
      </c>
      <c r="S120" s="228">
        <v>0</v>
      </c>
      <c r="T120" s="229">
        <f>S120*H120</f>
        <v>0</v>
      </c>
      <c r="AR120" s="23" t="s">
        <v>268</v>
      </c>
      <c r="AT120" s="23" t="s">
        <v>135</v>
      </c>
      <c r="AU120" s="23" t="s">
        <v>89</v>
      </c>
      <c r="AY120" s="23" t="s">
        <v>131</v>
      </c>
      <c r="BE120" s="230">
        <f>IF(N120="základní",J120,0)</f>
        <v>0</v>
      </c>
      <c r="BF120" s="230">
        <f>IF(N120="snížená",J120,0)</f>
        <v>0</v>
      </c>
      <c r="BG120" s="230">
        <f>IF(N120="zákl. přenesená",J120,0)</f>
        <v>0</v>
      </c>
      <c r="BH120" s="230">
        <f>IF(N120="sníž. přenesená",J120,0)</f>
        <v>0</v>
      </c>
      <c r="BI120" s="230">
        <f>IF(N120="nulová",J120,0)</f>
        <v>0</v>
      </c>
      <c r="BJ120" s="23" t="s">
        <v>23</v>
      </c>
      <c r="BK120" s="230">
        <f>ROUND(I120*H120,2)</f>
        <v>0</v>
      </c>
      <c r="BL120" s="23" t="s">
        <v>268</v>
      </c>
      <c r="BM120" s="23" t="s">
        <v>603</v>
      </c>
    </row>
    <row r="121" s="1" customFormat="1" ht="16.5" customHeight="1">
      <c r="B121" s="46"/>
      <c r="C121" s="219" t="s">
        <v>294</v>
      </c>
      <c r="D121" s="219" t="s">
        <v>135</v>
      </c>
      <c r="E121" s="220" t="s">
        <v>604</v>
      </c>
      <c r="F121" s="221" t="s">
        <v>605</v>
      </c>
      <c r="G121" s="222" t="s">
        <v>204</v>
      </c>
      <c r="H121" s="223">
        <v>1</v>
      </c>
      <c r="I121" s="224"/>
      <c r="J121" s="225">
        <f>ROUND(I121*H121,2)</f>
        <v>0</v>
      </c>
      <c r="K121" s="221" t="s">
        <v>139</v>
      </c>
      <c r="L121" s="72"/>
      <c r="M121" s="226" t="s">
        <v>41</v>
      </c>
      <c r="N121" s="227" t="s">
        <v>51</v>
      </c>
      <c r="O121" s="47"/>
      <c r="P121" s="228">
        <f>O121*H121</f>
        <v>0</v>
      </c>
      <c r="Q121" s="228">
        <v>0</v>
      </c>
      <c r="R121" s="228">
        <f>Q121*H121</f>
        <v>0</v>
      </c>
      <c r="S121" s="228">
        <v>0.0030999999999999999</v>
      </c>
      <c r="T121" s="229">
        <f>S121*H121</f>
        <v>0.0030999999999999999</v>
      </c>
      <c r="AR121" s="23" t="s">
        <v>268</v>
      </c>
      <c r="AT121" s="23" t="s">
        <v>135</v>
      </c>
      <c r="AU121" s="23" t="s">
        <v>89</v>
      </c>
      <c r="AY121" s="23" t="s">
        <v>131</v>
      </c>
      <c r="BE121" s="230">
        <f>IF(N121="základní",J121,0)</f>
        <v>0</v>
      </c>
      <c r="BF121" s="230">
        <f>IF(N121="snížená",J121,0)</f>
        <v>0</v>
      </c>
      <c r="BG121" s="230">
        <f>IF(N121="zákl. přenesená",J121,0)</f>
        <v>0</v>
      </c>
      <c r="BH121" s="230">
        <f>IF(N121="sníž. přenesená",J121,0)</f>
        <v>0</v>
      </c>
      <c r="BI121" s="230">
        <f>IF(N121="nulová",J121,0)</f>
        <v>0</v>
      </c>
      <c r="BJ121" s="23" t="s">
        <v>23</v>
      </c>
      <c r="BK121" s="230">
        <f>ROUND(I121*H121,2)</f>
        <v>0</v>
      </c>
      <c r="BL121" s="23" t="s">
        <v>268</v>
      </c>
      <c r="BM121" s="23" t="s">
        <v>606</v>
      </c>
    </row>
    <row r="122" s="1" customFormat="1" ht="16.5" customHeight="1">
      <c r="B122" s="46"/>
      <c r="C122" s="219" t="s">
        <v>9</v>
      </c>
      <c r="D122" s="219" t="s">
        <v>135</v>
      </c>
      <c r="E122" s="220" t="s">
        <v>607</v>
      </c>
      <c r="F122" s="221" t="s">
        <v>608</v>
      </c>
      <c r="G122" s="222" t="s">
        <v>291</v>
      </c>
      <c r="H122" s="223">
        <v>5</v>
      </c>
      <c r="I122" s="224"/>
      <c r="J122" s="225">
        <f>ROUND(I122*H122,2)</f>
        <v>0</v>
      </c>
      <c r="K122" s="221" t="s">
        <v>139</v>
      </c>
      <c r="L122" s="72"/>
      <c r="M122" s="226" t="s">
        <v>41</v>
      </c>
      <c r="N122" s="227" t="s">
        <v>51</v>
      </c>
      <c r="O122" s="47"/>
      <c r="P122" s="228">
        <f>O122*H122</f>
        <v>0</v>
      </c>
      <c r="Q122" s="228">
        <v>0</v>
      </c>
      <c r="R122" s="228">
        <f>Q122*H122</f>
        <v>0</v>
      </c>
      <c r="S122" s="228">
        <v>0</v>
      </c>
      <c r="T122" s="229">
        <f>S122*H122</f>
        <v>0</v>
      </c>
      <c r="AR122" s="23" t="s">
        <v>268</v>
      </c>
      <c r="AT122" s="23" t="s">
        <v>135</v>
      </c>
      <c r="AU122" s="23" t="s">
        <v>89</v>
      </c>
      <c r="AY122" s="23" t="s">
        <v>131</v>
      </c>
      <c r="BE122" s="230">
        <f>IF(N122="základní",J122,0)</f>
        <v>0</v>
      </c>
      <c r="BF122" s="230">
        <f>IF(N122="snížená",J122,0)</f>
        <v>0</v>
      </c>
      <c r="BG122" s="230">
        <f>IF(N122="zákl. přenesená",J122,0)</f>
        <v>0</v>
      </c>
      <c r="BH122" s="230">
        <f>IF(N122="sníž. přenesená",J122,0)</f>
        <v>0</v>
      </c>
      <c r="BI122" s="230">
        <f>IF(N122="nulová",J122,0)</f>
        <v>0</v>
      </c>
      <c r="BJ122" s="23" t="s">
        <v>23</v>
      </c>
      <c r="BK122" s="230">
        <f>ROUND(I122*H122,2)</f>
        <v>0</v>
      </c>
      <c r="BL122" s="23" t="s">
        <v>268</v>
      </c>
      <c r="BM122" s="23" t="s">
        <v>609</v>
      </c>
    </row>
    <row r="123" s="1" customFormat="1">
      <c r="B123" s="46"/>
      <c r="C123" s="74"/>
      <c r="D123" s="237" t="s">
        <v>176</v>
      </c>
      <c r="E123" s="74"/>
      <c r="F123" s="238" t="s">
        <v>610</v>
      </c>
      <c r="G123" s="74"/>
      <c r="H123" s="74"/>
      <c r="I123" s="190"/>
      <c r="J123" s="74"/>
      <c r="K123" s="74"/>
      <c r="L123" s="72"/>
      <c r="M123" s="239"/>
      <c r="N123" s="47"/>
      <c r="O123" s="47"/>
      <c r="P123" s="47"/>
      <c r="Q123" s="47"/>
      <c r="R123" s="47"/>
      <c r="S123" s="47"/>
      <c r="T123" s="95"/>
      <c r="AT123" s="23" t="s">
        <v>176</v>
      </c>
      <c r="AU123" s="23" t="s">
        <v>89</v>
      </c>
    </row>
    <row r="124" s="1" customFormat="1" ht="16.5" customHeight="1">
      <c r="B124" s="46"/>
      <c r="C124" s="219" t="s">
        <v>302</v>
      </c>
      <c r="D124" s="219" t="s">
        <v>135</v>
      </c>
      <c r="E124" s="220" t="s">
        <v>611</v>
      </c>
      <c r="F124" s="221" t="s">
        <v>612</v>
      </c>
      <c r="G124" s="222" t="s">
        <v>291</v>
      </c>
      <c r="H124" s="223">
        <v>10</v>
      </c>
      <c r="I124" s="224"/>
      <c r="J124" s="225">
        <f>ROUND(I124*H124,2)</f>
        <v>0</v>
      </c>
      <c r="K124" s="221" t="s">
        <v>139</v>
      </c>
      <c r="L124" s="72"/>
      <c r="M124" s="226" t="s">
        <v>41</v>
      </c>
      <c r="N124" s="227" t="s">
        <v>51</v>
      </c>
      <c r="O124" s="47"/>
      <c r="P124" s="228">
        <f>O124*H124</f>
        <v>0</v>
      </c>
      <c r="Q124" s="228">
        <v>0</v>
      </c>
      <c r="R124" s="228">
        <f>Q124*H124</f>
        <v>0</v>
      </c>
      <c r="S124" s="228">
        <v>0</v>
      </c>
      <c r="T124" s="229">
        <f>S124*H124</f>
        <v>0</v>
      </c>
      <c r="AR124" s="23" t="s">
        <v>268</v>
      </c>
      <c r="AT124" s="23" t="s">
        <v>135</v>
      </c>
      <c r="AU124" s="23" t="s">
        <v>89</v>
      </c>
      <c r="AY124" s="23" t="s">
        <v>131</v>
      </c>
      <c r="BE124" s="230">
        <f>IF(N124="základní",J124,0)</f>
        <v>0</v>
      </c>
      <c r="BF124" s="230">
        <f>IF(N124="snížená",J124,0)</f>
        <v>0</v>
      </c>
      <c r="BG124" s="230">
        <f>IF(N124="zákl. přenesená",J124,0)</f>
        <v>0</v>
      </c>
      <c r="BH124" s="230">
        <f>IF(N124="sníž. přenesená",J124,0)</f>
        <v>0</v>
      </c>
      <c r="BI124" s="230">
        <f>IF(N124="nulová",J124,0)</f>
        <v>0</v>
      </c>
      <c r="BJ124" s="23" t="s">
        <v>23</v>
      </c>
      <c r="BK124" s="230">
        <f>ROUND(I124*H124,2)</f>
        <v>0</v>
      </c>
      <c r="BL124" s="23" t="s">
        <v>268</v>
      </c>
      <c r="BM124" s="23" t="s">
        <v>613</v>
      </c>
    </row>
    <row r="125" s="1" customFormat="1">
      <c r="B125" s="46"/>
      <c r="C125" s="74"/>
      <c r="D125" s="237" t="s">
        <v>176</v>
      </c>
      <c r="E125" s="74"/>
      <c r="F125" s="238" t="s">
        <v>610</v>
      </c>
      <c r="G125" s="74"/>
      <c r="H125" s="74"/>
      <c r="I125" s="190"/>
      <c r="J125" s="74"/>
      <c r="K125" s="74"/>
      <c r="L125" s="72"/>
      <c r="M125" s="239"/>
      <c r="N125" s="47"/>
      <c r="O125" s="47"/>
      <c r="P125" s="47"/>
      <c r="Q125" s="47"/>
      <c r="R125" s="47"/>
      <c r="S125" s="47"/>
      <c r="T125" s="95"/>
      <c r="AT125" s="23" t="s">
        <v>176</v>
      </c>
      <c r="AU125" s="23" t="s">
        <v>89</v>
      </c>
    </row>
    <row r="126" s="1" customFormat="1" ht="38.25" customHeight="1">
      <c r="B126" s="46"/>
      <c r="C126" s="219" t="s">
        <v>307</v>
      </c>
      <c r="D126" s="219" t="s">
        <v>135</v>
      </c>
      <c r="E126" s="220" t="s">
        <v>614</v>
      </c>
      <c r="F126" s="221" t="s">
        <v>615</v>
      </c>
      <c r="G126" s="222" t="s">
        <v>255</v>
      </c>
      <c r="H126" s="223">
        <v>0.025999999999999999</v>
      </c>
      <c r="I126" s="224"/>
      <c r="J126" s="225">
        <f>ROUND(I126*H126,2)</f>
        <v>0</v>
      </c>
      <c r="K126" s="221" t="s">
        <v>139</v>
      </c>
      <c r="L126" s="72"/>
      <c r="M126" s="226" t="s">
        <v>41</v>
      </c>
      <c r="N126" s="227" t="s">
        <v>51</v>
      </c>
      <c r="O126" s="47"/>
      <c r="P126" s="228">
        <f>O126*H126</f>
        <v>0</v>
      </c>
      <c r="Q126" s="228">
        <v>0</v>
      </c>
      <c r="R126" s="228">
        <f>Q126*H126</f>
        <v>0</v>
      </c>
      <c r="S126" s="228">
        <v>0</v>
      </c>
      <c r="T126" s="229">
        <f>S126*H126</f>
        <v>0</v>
      </c>
      <c r="AR126" s="23" t="s">
        <v>268</v>
      </c>
      <c r="AT126" s="23" t="s">
        <v>135</v>
      </c>
      <c r="AU126" s="23" t="s">
        <v>89</v>
      </c>
      <c r="AY126" s="23" t="s">
        <v>131</v>
      </c>
      <c r="BE126" s="230">
        <f>IF(N126="základní",J126,0)</f>
        <v>0</v>
      </c>
      <c r="BF126" s="230">
        <f>IF(N126="snížená",J126,0)</f>
        <v>0</v>
      </c>
      <c r="BG126" s="230">
        <f>IF(N126="zákl. přenesená",J126,0)</f>
        <v>0</v>
      </c>
      <c r="BH126" s="230">
        <f>IF(N126="sníž. přenesená",J126,0)</f>
        <v>0</v>
      </c>
      <c r="BI126" s="230">
        <f>IF(N126="nulová",J126,0)</f>
        <v>0</v>
      </c>
      <c r="BJ126" s="23" t="s">
        <v>23</v>
      </c>
      <c r="BK126" s="230">
        <f>ROUND(I126*H126,2)</f>
        <v>0</v>
      </c>
      <c r="BL126" s="23" t="s">
        <v>268</v>
      </c>
      <c r="BM126" s="23" t="s">
        <v>616</v>
      </c>
    </row>
    <row r="127" s="1" customFormat="1">
      <c r="B127" s="46"/>
      <c r="C127" s="74"/>
      <c r="D127" s="237" t="s">
        <v>176</v>
      </c>
      <c r="E127" s="74"/>
      <c r="F127" s="238" t="s">
        <v>410</v>
      </c>
      <c r="G127" s="74"/>
      <c r="H127" s="74"/>
      <c r="I127" s="190"/>
      <c r="J127" s="74"/>
      <c r="K127" s="74"/>
      <c r="L127" s="72"/>
      <c r="M127" s="239"/>
      <c r="N127" s="47"/>
      <c r="O127" s="47"/>
      <c r="P127" s="47"/>
      <c r="Q127" s="47"/>
      <c r="R127" s="47"/>
      <c r="S127" s="47"/>
      <c r="T127" s="95"/>
      <c r="AT127" s="23" t="s">
        <v>176</v>
      </c>
      <c r="AU127" s="23" t="s">
        <v>89</v>
      </c>
    </row>
    <row r="128" s="10" customFormat="1" ht="29.88" customHeight="1">
      <c r="B128" s="203"/>
      <c r="C128" s="204"/>
      <c r="D128" s="205" t="s">
        <v>79</v>
      </c>
      <c r="E128" s="217" t="s">
        <v>617</v>
      </c>
      <c r="F128" s="217" t="s">
        <v>618</v>
      </c>
      <c r="G128" s="204"/>
      <c r="H128" s="204"/>
      <c r="I128" s="207"/>
      <c r="J128" s="218">
        <f>BK128</f>
        <v>0</v>
      </c>
      <c r="K128" s="204"/>
      <c r="L128" s="209"/>
      <c r="M128" s="210"/>
      <c r="N128" s="211"/>
      <c r="O128" s="211"/>
      <c r="P128" s="212">
        <f>SUM(P129:P186)</f>
        <v>0</v>
      </c>
      <c r="Q128" s="211"/>
      <c r="R128" s="212">
        <f>SUM(R129:R186)</f>
        <v>0.13143500000000002</v>
      </c>
      <c r="S128" s="211"/>
      <c r="T128" s="213">
        <f>SUM(T129:T186)</f>
        <v>0.25409999999999999</v>
      </c>
      <c r="AR128" s="214" t="s">
        <v>89</v>
      </c>
      <c r="AT128" s="215" t="s">
        <v>79</v>
      </c>
      <c r="AU128" s="215" t="s">
        <v>23</v>
      </c>
      <c r="AY128" s="214" t="s">
        <v>131</v>
      </c>
      <c r="BK128" s="216">
        <f>SUM(BK129:BK186)</f>
        <v>0</v>
      </c>
    </row>
    <row r="129" s="1" customFormat="1" ht="25.5" customHeight="1">
      <c r="B129" s="46"/>
      <c r="C129" s="219" t="s">
        <v>311</v>
      </c>
      <c r="D129" s="219" t="s">
        <v>135</v>
      </c>
      <c r="E129" s="220" t="s">
        <v>619</v>
      </c>
      <c r="F129" s="221" t="s">
        <v>620</v>
      </c>
      <c r="G129" s="222" t="s">
        <v>291</v>
      </c>
      <c r="H129" s="223">
        <v>50</v>
      </c>
      <c r="I129" s="224"/>
      <c r="J129" s="225">
        <f>ROUND(I129*H129,2)</f>
        <v>0</v>
      </c>
      <c r="K129" s="221" t="s">
        <v>139</v>
      </c>
      <c r="L129" s="72"/>
      <c r="M129" s="226" t="s">
        <v>41</v>
      </c>
      <c r="N129" s="227" t="s">
        <v>51</v>
      </c>
      <c r="O129" s="47"/>
      <c r="P129" s="228">
        <f>O129*H129</f>
        <v>0</v>
      </c>
      <c r="Q129" s="228">
        <v>0</v>
      </c>
      <c r="R129" s="228">
        <f>Q129*H129</f>
        <v>0</v>
      </c>
      <c r="S129" s="228">
        <v>0.0049699999999999996</v>
      </c>
      <c r="T129" s="229">
        <f>S129*H129</f>
        <v>0.24849999999999997</v>
      </c>
      <c r="AR129" s="23" t="s">
        <v>268</v>
      </c>
      <c r="AT129" s="23" t="s">
        <v>135</v>
      </c>
      <c r="AU129" s="23" t="s">
        <v>89</v>
      </c>
      <c r="AY129" s="23" t="s">
        <v>131</v>
      </c>
      <c r="BE129" s="230">
        <f>IF(N129="základní",J129,0)</f>
        <v>0</v>
      </c>
      <c r="BF129" s="230">
        <f>IF(N129="snížená",J129,0)</f>
        <v>0</v>
      </c>
      <c r="BG129" s="230">
        <f>IF(N129="zákl. přenesená",J129,0)</f>
        <v>0</v>
      </c>
      <c r="BH129" s="230">
        <f>IF(N129="sníž. přenesená",J129,0)</f>
        <v>0</v>
      </c>
      <c r="BI129" s="230">
        <f>IF(N129="nulová",J129,0)</f>
        <v>0</v>
      </c>
      <c r="BJ129" s="23" t="s">
        <v>23</v>
      </c>
      <c r="BK129" s="230">
        <f>ROUND(I129*H129,2)</f>
        <v>0</v>
      </c>
      <c r="BL129" s="23" t="s">
        <v>268</v>
      </c>
      <c r="BM129" s="23" t="s">
        <v>621</v>
      </c>
    </row>
    <row r="130" s="1" customFormat="1" ht="25.5" customHeight="1">
      <c r="B130" s="46"/>
      <c r="C130" s="219" t="s">
        <v>324</v>
      </c>
      <c r="D130" s="219" t="s">
        <v>135</v>
      </c>
      <c r="E130" s="220" t="s">
        <v>622</v>
      </c>
      <c r="F130" s="221" t="s">
        <v>623</v>
      </c>
      <c r="G130" s="222" t="s">
        <v>204</v>
      </c>
      <c r="H130" s="223">
        <v>5</v>
      </c>
      <c r="I130" s="224"/>
      <c r="J130" s="225">
        <f>ROUND(I130*H130,2)</f>
        <v>0</v>
      </c>
      <c r="K130" s="221" t="s">
        <v>139</v>
      </c>
      <c r="L130" s="72"/>
      <c r="M130" s="226" t="s">
        <v>41</v>
      </c>
      <c r="N130" s="227" t="s">
        <v>51</v>
      </c>
      <c r="O130" s="47"/>
      <c r="P130" s="228">
        <f>O130*H130</f>
        <v>0</v>
      </c>
      <c r="Q130" s="228">
        <v>0.00080999999999999996</v>
      </c>
      <c r="R130" s="228">
        <f>Q130*H130</f>
        <v>0.0040499999999999998</v>
      </c>
      <c r="S130" s="228">
        <v>0</v>
      </c>
      <c r="T130" s="229">
        <f>S130*H130</f>
        <v>0</v>
      </c>
      <c r="AR130" s="23" t="s">
        <v>268</v>
      </c>
      <c r="AT130" s="23" t="s">
        <v>135</v>
      </c>
      <c r="AU130" s="23" t="s">
        <v>89</v>
      </c>
      <c r="AY130" s="23" t="s">
        <v>131</v>
      </c>
      <c r="BE130" s="230">
        <f>IF(N130="základní",J130,0)</f>
        <v>0</v>
      </c>
      <c r="BF130" s="230">
        <f>IF(N130="snížená",J130,0)</f>
        <v>0</v>
      </c>
      <c r="BG130" s="230">
        <f>IF(N130="zákl. přenesená",J130,0)</f>
        <v>0</v>
      </c>
      <c r="BH130" s="230">
        <f>IF(N130="sníž. přenesená",J130,0)</f>
        <v>0</v>
      </c>
      <c r="BI130" s="230">
        <f>IF(N130="nulová",J130,0)</f>
        <v>0</v>
      </c>
      <c r="BJ130" s="23" t="s">
        <v>23</v>
      </c>
      <c r="BK130" s="230">
        <f>ROUND(I130*H130,2)</f>
        <v>0</v>
      </c>
      <c r="BL130" s="23" t="s">
        <v>268</v>
      </c>
      <c r="BM130" s="23" t="s">
        <v>624</v>
      </c>
    </row>
    <row r="131" s="1" customFormat="1">
      <c r="B131" s="46"/>
      <c r="C131" s="74"/>
      <c r="D131" s="237" t="s">
        <v>176</v>
      </c>
      <c r="E131" s="74"/>
      <c r="F131" s="238" t="s">
        <v>625</v>
      </c>
      <c r="G131" s="74"/>
      <c r="H131" s="74"/>
      <c r="I131" s="190"/>
      <c r="J131" s="74"/>
      <c r="K131" s="74"/>
      <c r="L131" s="72"/>
      <c r="M131" s="239"/>
      <c r="N131" s="47"/>
      <c r="O131" s="47"/>
      <c r="P131" s="47"/>
      <c r="Q131" s="47"/>
      <c r="R131" s="47"/>
      <c r="S131" s="47"/>
      <c r="T131" s="95"/>
      <c r="AT131" s="23" t="s">
        <v>176</v>
      </c>
      <c r="AU131" s="23" t="s">
        <v>89</v>
      </c>
    </row>
    <row r="132" s="1" customFormat="1" ht="25.5" customHeight="1">
      <c r="B132" s="46"/>
      <c r="C132" s="219" t="s">
        <v>331</v>
      </c>
      <c r="D132" s="219" t="s">
        <v>135</v>
      </c>
      <c r="E132" s="220" t="s">
        <v>626</v>
      </c>
      <c r="F132" s="221" t="s">
        <v>627</v>
      </c>
      <c r="G132" s="222" t="s">
        <v>204</v>
      </c>
      <c r="H132" s="223">
        <v>1</v>
      </c>
      <c r="I132" s="224"/>
      <c r="J132" s="225">
        <f>ROUND(I132*H132,2)</f>
        <v>0</v>
      </c>
      <c r="K132" s="221" t="s">
        <v>139</v>
      </c>
      <c r="L132" s="72"/>
      <c r="M132" s="226" t="s">
        <v>41</v>
      </c>
      <c r="N132" s="227" t="s">
        <v>51</v>
      </c>
      <c r="O132" s="47"/>
      <c r="P132" s="228">
        <f>O132*H132</f>
        <v>0</v>
      </c>
      <c r="Q132" s="228">
        <v>0.00155</v>
      </c>
      <c r="R132" s="228">
        <f>Q132*H132</f>
        <v>0.00155</v>
      </c>
      <c r="S132" s="228">
        <v>0</v>
      </c>
      <c r="T132" s="229">
        <f>S132*H132</f>
        <v>0</v>
      </c>
      <c r="AR132" s="23" t="s">
        <v>268</v>
      </c>
      <c r="AT132" s="23" t="s">
        <v>135</v>
      </c>
      <c r="AU132" s="23" t="s">
        <v>89</v>
      </c>
      <c r="AY132" s="23" t="s">
        <v>131</v>
      </c>
      <c r="BE132" s="230">
        <f>IF(N132="základní",J132,0)</f>
        <v>0</v>
      </c>
      <c r="BF132" s="230">
        <f>IF(N132="snížená",J132,0)</f>
        <v>0</v>
      </c>
      <c r="BG132" s="230">
        <f>IF(N132="zákl. přenesená",J132,0)</f>
        <v>0</v>
      </c>
      <c r="BH132" s="230">
        <f>IF(N132="sníž. přenesená",J132,0)</f>
        <v>0</v>
      </c>
      <c r="BI132" s="230">
        <f>IF(N132="nulová",J132,0)</f>
        <v>0</v>
      </c>
      <c r="BJ132" s="23" t="s">
        <v>23</v>
      </c>
      <c r="BK132" s="230">
        <f>ROUND(I132*H132,2)</f>
        <v>0</v>
      </c>
      <c r="BL132" s="23" t="s">
        <v>268</v>
      </c>
      <c r="BM132" s="23" t="s">
        <v>628</v>
      </c>
    </row>
    <row r="133" s="1" customFormat="1">
      <c r="B133" s="46"/>
      <c r="C133" s="74"/>
      <c r="D133" s="237" t="s">
        <v>176</v>
      </c>
      <c r="E133" s="74"/>
      <c r="F133" s="238" t="s">
        <v>625</v>
      </c>
      <c r="G133" s="74"/>
      <c r="H133" s="74"/>
      <c r="I133" s="190"/>
      <c r="J133" s="74"/>
      <c r="K133" s="74"/>
      <c r="L133" s="72"/>
      <c r="M133" s="239"/>
      <c r="N133" s="47"/>
      <c r="O133" s="47"/>
      <c r="P133" s="47"/>
      <c r="Q133" s="47"/>
      <c r="R133" s="47"/>
      <c r="S133" s="47"/>
      <c r="T133" s="95"/>
      <c r="AT133" s="23" t="s">
        <v>176</v>
      </c>
      <c r="AU133" s="23" t="s">
        <v>89</v>
      </c>
    </row>
    <row r="134" s="1" customFormat="1" ht="25.5" customHeight="1">
      <c r="B134" s="46"/>
      <c r="C134" s="219" t="s">
        <v>359</v>
      </c>
      <c r="D134" s="219" t="s">
        <v>135</v>
      </c>
      <c r="E134" s="220" t="s">
        <v>629</v>
      </c>
      <c r="F134" s="221" t="s">
        <v>630</v>
      </c>
      <c r="G134" s="222" t="s">
        <v>204</v>
      </c>
      <c r="H134" s="223">
        <v>1</v>
      </c>
      <c r="I134" s="224"/>
      <c r="J134" s="225">
        <f>ROUND(I134*H134,2)</f>
        <v>0</v>
      </c>
      <c r="K134" s="221" t="s">
        <v>139</v>
      </c>
      <c r="L134" s="72"/>
      <c r="M134" s="226" t="s">
        <v>41</v>
      </c>
      <c r="N134" s="227" t="s">
        <v>51</v>
      </c>
      <c r="O134" s="47"/>
      <c r="P134" s="228">
        <f>O134*H134</f>
        <v>0</v>
      </c>
      <c r="Q134" s="228">
        <v>0.00098999999999999999</v>
      </c>
      <c r="R134" s="228">
        <f>Q134*H134</f>
        <v>0.00098999999999999999</v>
      </c>
      <c r="S134" s="228">
        <v>0</v>
      </c>
      <c r="T134" s="229">
        <f>S134*H134</f>
        <v>0</v>
      </c>
      <c r="AR134" s="23" t="s">
        <v>268</v>
      </c>
      <c r="AT134" s="23" t="s">
        <v>135</v>
      </c>
      <c r="AU134" s="23" t="s">
        <v>89</v>
      </c>
      <c r="AY134" s="23" t="s">
        <v>131</v>
      </c>
      <c r="BE134" s="230">
        <f>IF(N134="základní",J134,0)</f>
        <v>0</v>
      </c>
      <c r="BF134" s="230">
        <f>IF(N134="snížená",J134,0)</f>
        <v>0</v>
      </c>
      <c r="BG134" s="230">
        <f>IF(N134="zákl. přenesená",J134,0)</f>
        <v>0</v>
      </c>
      <c r="BH134" s="230">
        <f>IF(N134="sníž. přenesená",J134,0)</f>
        <v>0</v>
      </c>
      <c r="BI134" s="230">
        <f>IF(N134="nulová",J134,0)</f>
        <v>0</v>
      </c>
      <c r="BJ134" s="23" t="s">
        <v>23</v>
      </c>
      <c r="BK134" s="230">
        <f>ROUND(I134*H134,2)</f>
        <v>0</v>
      </c>
      <c r="BL134" s="23" t="s">
        <v>268</v>
      </c>
      <c r="BM134" s="23" t="s">
        <v>631</v>
      </c>
    </row>
    <row r="135" s="1" customFormat="1">
      <c r="B135" s="46"/>
      <c r="C135" s="74"/>
      <c r="D135" s="237" t="s">
        <v>176</v>
      </c>
      <c r="E135" s="74"/>
      <c r="F135" s="238" t="s">
        <v>625</v>
      </c>
      <c r="G135" s="74"/>
      <c r="H135" s="74"/>
      <c r="I135" s="190"/>
      <c r="J135" s="74"/>
      <c r="K135" s="74"/>
      <c r="L135" s="72"/>
      <c r="M135" s="239"/>
      <c r="N135" s="47"/>
      <c r="O135" s="47"/>
      <c r="P135" s="47"/>
      <c r="Q135" s="47"/>
      <c r="R135" s="47"/>
      <c r="S135" s="47"/>
      <c r="T135" s="95"/>
      <c r="AT135" s="23" t="s">
        <v>176</v>
      </c>
      <c r="AU135" s="23" t="s">
        <v>89</v>
      </c>
    </row>
    <row r="136" s="1" customFormat="1" ht="25.5" customHeight="1">
      <c r="B136" s="46"/>
      <c r="C136" s="219" t="s">
        <v>364</v>
      </c>
      <c r="D136" s="219" t="s">
        <v>135</v>
      </c>
      <c r="E136" s="220" t="s">
        <v>632</v>
      </c>
      <c r="F136" s="221" t="s">
        <v>633</v>
      </c>
      <c r="G136" s="222" t="s">
        <v>291</v>
      </c>
      <c r="H136" s="223">
        <v>28</v>
      </c>
      <c r="I136" s="224"/>
      <c r="J136" s="225">
        <f>ROUND(I136*H136,2)</f>
        <v>0</v>
      </c>
      <c r="K136" s="221" t="s">
        <v>139</v>
      </c>
      <c r="L136" s="72"/>
      <c r="M136" s="226" t="s">
        <v>41</v>
      </c>
      <c r="N136" s="227" t="s">
        <v>51</v>
      </c>
      <c r="O136" s="47"/>
      <c r="P136" s="228">
        <f>O136*H136</f>
        <v>0</v>
      </c>
      <c r="Q136" s="228">
        <v>0.00077999999999999999</v>
      </c>
      <c r="R136" s="228">
        <f>Q136*H136</f>
        <v>0.021839999999999998</v>
      </c>
      <c r="S136" s="228">
        <v>0</v>
      </c>
      <c r="T136" s="229">
        <f>S136*H136</f>
        <v>0</v>
      </c>
      <c r="AR136" s="23" t="s">
        <v>268</v>
      </c>
      <c r="AT136" s="23" t="s">
        <v>135</v>
      </c>
      <c r="AU136" s="23" t="s">
        <v>89</v>
      </c>
      <c r="AY136" s="23" t="s">
        <v>131</v>
      </c>
      <c r="BE136" s="230">
        <f>IF(N136="základní",J136,0)</f>
        <v>0</v>
      </c>
      <c r="BF136" s="230">
        <f>IF(N136="snížená",J136,0)</f>
        <v>0</v>
      </c>
      <c r="BG136" s="230">
        <f>IF(N136="zákl. přenesená",J136,0)</f>
        <v>0</v>
      </c>
      <c r="BH136" s="230">
        <f>IF(N136="sníž. přenesená",J136,0)</f>
        <v>0</v>
      </c>
      <c r="BI136" s="230">
        <f>IF(N136="nulová",J136,0)</f>
        <v>0</v>
      </c>
      <c r="BJ136" s="23" t="s">
        <v>23</v>
      </c>
      <c r="BK136" s="230">
        <f>ROUND(I136*H136,2)</f>
        <v>0</v>
      </c>
      <c r="BL136" s="23" t="s">
        <v>268</v>
      </c>
      <c r="BM136" s="23" t="s">
        <v>634</v>
      </c>
    </row>
    <row r="137" s="1" customFormat="1">
      <c r="B137" s="46"/>
      <c r="C137" s="74"/>
      <c r="D137" s="237" t="s">
        <v>176</v>
      </c>
      <c r="E137" s="74"/>
      <c r="F137" s="238" t="s">
        <v>635</v>
      </c>
      <c r="G137" s="74"/>
      <c r="H137" s="74"/>
      <c r="I137" s="190"/>
      <c r="J137" s="74"/>
      <c r="K137" s="74"/>
      <c r="L137" s="72"/>
      <c r="M137" s="239"/>
      <c r="N137" s="47"/>
      <c r="O137" s="47"/>
      <c r="P137" s="47"/>
      <c r="Q137" s="47"/>
      <c r="R137" s="47"/>
      <c r="S137" s="47"/>
      <c r="T137" s="95"/>
      <c r="AT137" s="23" t="s">
        <v>176</v>
      </c>
      <c r="AU137" s="23" t="s">
        <v>89</v>
      </c>
    </row>
    <row r="138" s="1" customFormat="1" ht="25.5" customHeight="1">
      <c r="B138" s="46"/>
      <c r="C138" s="219" t="s">
        <v>369</v>
      </c>
      <c r="D138" s="219" t="s">
        <v>135</v>
      </c>
      <c r="E138" s="220" t="s">
        <v>636</v>
      </c>
      <c r="F138" s="221" t="s">
        <v>637</v>
      </c>
      <c r="G138" s="222" t="s">
        <v>291</v>
      </c>
      <c r="H138" s="223">
        <v>22</v>
      </c>
      <c r="I138" s="224"/>
      <c r="J138" s="225">
        <f>ROUND(I138*H138,2)</f>
        <v>0</v>
      </c>
      <c r="K138" s="221" t="s">
        <v>139</v>
      </c>
      <c r="L138" s="72"/>
      <c r="M138" s="226" t="s">
        <v>41</v>
      </c>
      <c r="N138" s="227" t="s">
        <v>51</v>
      </c>
      <c r="O138" s="47"/>
      <c r="P138" s="228">
        <f>O138*H138</f>
        <v>0</v>
      </c>
      <c r="Q138" s="228">
        <v>0.00096000000000000002</v>
      </c>
      <c r="R138" s="228">
        <f>Q138*H138</f>
        <v>0.02112</v>
      </c>
      <c r="S138" s="228">
        <v>0</v>
      </c>
      <c r="T138" s="229">
        <f>S138*H138</f>
        <v>0</v>
      </c>
      <c r="AR138" s="23" t="s">
        <v>268</v>
      </c>
      <c r="AT138" s="23" t="s">
        <v>135</v>
      </c>
      <c r="AU138" s="23" t="s">
        <v>89</v>
      </c>
      <c r="AY138" s="23" t="s">
        <v>131</v>
      </c>
      <c r="BE138" s="230">
        <f>IF(N138="základní",J138,0)</f>
        <v>0</v>
      </c>
      <c r="BF138" s="230">
        <f>IF(N138="snížená",J138,0)</f>
        <v>0</v>
      </c>
      <c r="BG138" s="230">
        <f>IF(N138="zákl. přenesená",J138,0)</f>
        <v>0</v>
      </c>
      <c r="BH138" s="230">
        <f>IF(N138="sníž. přenesená",J138,0)</f>
        <v>0</v>
      </c>
      <c r="BI138" s="230">
        <f>IF(N138="nulová",J138,0)</f>
        <v>0</v>
      </c>
      <c r="BJ138" s="23" t="s">
        <v>23</v>
      </c>
      <c r="BK138" s="230">
        <f>ROUND(I138*H138,2)</f>
        <v>0</v>
      </c>
      <c r="BL138" s="23" t="s">
        <v>268</v>
      </c>
      <c r="BM138" s="23" t="s">
        <v>638</v>
      </c>
    </row>
    <row r="139" s="1" customFormat="1">
      <c r="B139" s="46"/>
      <c r="C139" s="74"/>
      <c r="D139" s="237" t="s">
        <v>176</v>
      </c>
      <c r="E139" s="74"/>
      <c r="F139" s="238" t="s">
        <v>635</v>
      </c>
      <c r="G139" s="74"/>
      <c r="H139" s="74"/>
      <c r="I139" s="190"/>
      <c r="J139" s="74"/>
      <c r="K139" s="74"/>
      <c r="L139" s="72"/>
      <c r="M139" s="239"/>
      <c r="N139" s="47"/>
      <c r="O139" s="47"/>
      <c r="P139" s="47"/>
      <c r="Q139" s="47"/>
      <c r="R139" s="47"/>
      <c r="S139" s="47"/>
      <c r="T139" s="95"/>
      <c r="AT139" s="23" t="s">
        <v>176</v>
      </c>
      <c r="AU139" s="23" t="s">
        <v>89</v>
      </c>
    </row>
    <row r="140" s="1" customFormat="1" ht="25.5" customHeight="1">
      <c r="B140" s="46"/>
      <c r="C140" s="219" t="s">
        <v>374</v>
      </c>
      <c r="D140" s="219" t="s">
        <v>135</v>
      </c>
      <c r="E140" s="220" t="s">
        <v>639</v>
      </c>
      <c r="F140" s="221" t="s">
        <v>640</v>
      </c>
      <c r="G140" s="222" t="s">
        <v>291</v>
      </c>
      <c r="H140" s="223">
        <v>1.5</v>
      </c>
      <c r="I140" s="224"/>
      <c r="J140" s="225">
        <f>ROUND(I140*H140,2)</f>
        <v>0</v>
      </c>
      <c r="K140" s="221" t="s">
        <v>139</v>
      </c>
      <c r="L140" s="72"/>
      <c r="M140" s="226" t="s">
        <v>41</v>
      </c>
      <c r="N140" s="227" t="s">
        <v>51</v>
      </c>
      <c r="O140" s="47"/>
      <c r="P140" s="228">
        <f>O140*H140</f>
        <v>0</v>
      </c>
      <c r="Q140" s="228">
        <v>0.00125</v>
      </c>
      <c r="R140" s="228">
        <f>Q140*H140</f>
        <v>0.0018749999999999999</v>
      </c>
      <c r="S140" s="228">
        <v>0</v>
      </c>
      <c r="T140" s="229">
        <f>S140*H140</f>
        <v>0</v>
      </c>
      <c r="AR140" s="23" t="s">
        <v>268</v>
      </c>
      <c r="AT140" s="23" t="s">
        <v>135</v>
      </c>
      <c r="AU140" s="23" t="s">
        <v>89</v>
      </c>
      <c r="AY140" s="23" t="s">
        <v>131</v>
      </c>
      <c r="BE140" s="230">
        <f>IF(N140="základní",J140,0)</f>
        <v>0</v>
      </c>
      <c r="BF140" s="230">
        <f>IF(N140="snížená",J140,0)</f>
        <v>0</v>
      </c>
      <c r="BG140" s="230">
        <f>IF(N140="zákl. přenesená",J140,0)</f>
        <v>0</v>
      </c>
      <c r="BH140" s="230">
        <f>IF(N140="sníž. přenesená",J140,0)</f>
        <v>0</v>
      </c>
      <c r="BI140" s="230">
        <f>IF(N140="nulová",J140,0)</f>
        <v>0</v>
      </c>
      <c r="BJ140" s="23" t="s">
        <v>23</v>
      </c>
      <c r="BK140" s="230">
        <f>ROUND(I140*H140,2)</f>
        <v>0</v>
      </c>
      <c r="BL140" s="23" t="s">
        <v>268</v>
      </c>
      <c r="BM140" s="23" t="s">
        <v>641</v>
      </c>
    </row>
    <row r="141" s="1" customFormat="1">
      <c r="B141" s="46"/>
      <c r="C141" s="74"/>
      <c r="D141" s="237" t="s">
        <v>176</v>
      </c>
      <c r="E141" s="74"/>
      <c r="F141" s="238" t="s">
        <v>635</v>
      </c>
      <c r="G141" s="74"/>
      <c r="H141" s="74"/>
      <c r="I141" s="190"/>
      <c r="J141" s="74"/>
      <c r="K141" s="74"/>
      <c r="L141" s="72"/>
      <c r="M141" s="239"/>
      <c r="N141" s="47"/>
      <c r="O141" s="47"/>
      <c r="P141" s="47"/>
      <c r="Q141" s="47"/>
      <c r="R141" s="47"/>
      <c r="S141" s="47"/>
      <c r="T141" s="95"/>
      <c r="AT141" s="23" t="s">
        <v>176</v>
      </c>
      <c r="AU141" s="23" t="s">
        <v>89</v>
      </c>
    </row>
    <row r="142" s="1" customFormat="1" ht="25.5" customHeight="1">
      <c r="B142" s="46"/>
      <c r="C142" s="219" t="s">
        <v>381</v>
      </c>
      <c r="D142" s="219" t="s">
        <v>135</v>
      </c>
      <c r="E142" s="220" t="s">
        <v>642</v>
      </c>
      <c r="F142" s="221" t="s">
        <v>643</v>
      </c>
      <c r="G142" s="222" t="s">
        <v>291</v>
      </c>
      <c r="H142" s="223">
        <v>8</v>
      </c>
      <c r="I142" s="224"/>
      <c r="J142" s="225">
        <f>ROUND(I142*H142,2)</f>
        <v>0</v>
      </c>
      <c r="K142" s="221" t="s">
        <v>139</v>
      </c>
      <c r="L142" s="72"/>
      <c r="M142" s="226" t="s">
        <v>41</v>
      </c>
      <c r="N142" s="227" t="s">
        <v>51</v>
      </c>
      <c r="O142" s="47"/>
      <c r="P142" s="228">
        <f>O142*H142</f>
        <v>0</v>
      </c>
      <c r="Q142" s="228">
        <v>0.00364</v>
      </c>
      <c r="R142" s="228">
        <f>Q142*H142</f>
        <v>0.02912</v>
      </c>
      <c r="S142" s="228">
        <v>0</v>
      </c>
      <c r="T142" s="229">
        <f>S142*H142</f>
        <v>0</v>
      </c>
      <c r="AR142" s="23" t="s">
        <v>268</v>
      </c>
      <c r="AT142" s="23" t="s">
        <v>135</v>
      </c>
      <c r="AU142" s="23" t="s">
        <v>89</v>
      </c>
      <c r="AY142" s="23" t="s">
        <v>131</v>
      </c>
      <c r="BE142" s="230">
        <f>IF(N142="základní",J142,0)</f>
        <v>0</v>
      </c>
      <c r="BF142" s="230">
        <f>IF(N142="snížená",J142,0)</f>
        <v>0</v>
      </c>
      <c r="BG142" s="230">
        <f>IF(N142="zákl. přenesená",J142,0)</f>
        <v>0</v>
      </c>
      <c r="BH142" s="230">
        <f>IF(N142="sníž. přenesená",J142,0)</f>
        <v>0</v>
      </c>
      <c r="BI142" s="230">
        <f>IF(N142="nulová",J142,0)</f>
        <v>0</v>
      </c>
      <c r="BJ142" s="23" t="s">
        <v>23</v>
      </c>
      <c r="BK142" s="230">
        <f>ROUND(I142*H142,2)</f>
        <v>0</v>
      </c>
      <c r="BL142" s="23" t="s">
        <v>268</v>
      </c>
      <c r="BM142" s="23" t="s">
        <v>644</v>
      </c>
    </row>
    <row r="143" s="1" customFormat="1">
      <c r="B143" s="46"/>
      <c r="C143" s="74"/>
      <c r="D143" s="237" t="s">
        <v>176</v>
      </c>
      <c r="E143" s="74"/>
      <c r="F143" s="238" t="s">
        <v>635</v>
      </c>
      <c r="G143" s="74"/>
      <c r="H143" s="74"/>
      <c r="I143" s="190"/>
      <c r="J143" s="74"/>
      <c r="K143" s="74"/>
      <c r="L143" s="72"/>
      <c r="M143" s="239"/>
      <c r="N143" s="47"/>
      <c r="O143" s="47"/>
      <c r="P143" s="47"/>
      <c r="Q143" s="47"/>
      <c r="R143" s="47"/>
      <c r="S143" s="47"/>
      <c r="T143" s="95"/>
      <c r="AT143" s="23" t="s">
        <v>176</v>
      </c>
      <c r="AU143" s="23" t="s">
        <v>89</v>
      </c>
    </row>
    <row r="144" s="1" customFormat="1" ht="38.25" customHeight="1">
      <c r="B144" s="46"/>
      <c r="C144" s="219" t="s">
        <v>300</v>
      </c>
      <c r="D144" s="219" t="s">
        <v>135</v>
      </c>
      <c r="E144" s="220" t="s">
        <v>645</v>
      </c>
      <c r="F144" s="221" t="s">
        <v>646</v>
      </c>
      <c r="G144" s="222" t="s">
        <v>291</v>
      </c>
      <c r="H144" s="223">
        <v>46</v>
      </c>
      <c r="I144" s="224"/>
      <c r="J144" s="225">
        <f>ROUND(I144*H144,2)</f>
        <v>0</v>
      </c>
      <c r="K144" s="221" t="s">
        <v>139</v>
      </c>
      <c r="L144" s="72"/>
      <c r="M144" s="226" t="s">
        <v>41</v>
      </c>
      <c r="N144" s="227" t="s">
        <v>51</v>
      </c>
      <c r="O144" s="47"/>
      <c r="P144" s="228">
        <f>O144*H144</f>
        <v>0</v>
      </c>
      <c r="Q144" s="228">
        <v>0.00012</v>
      </c>
      <c r="R144" s="228">
        <f>Q144*H144</f>
        <v>0.0055199999999999997</v>
      </c>
      <c r="S144" s="228">
        <v>0</v>
      </c>
      <c r="T144" s="229">
        <f>S144*H144</f>
        <v>0</v>
      </c>
      <c r="AR144" s="23" t="s">
        <v>268</v>
      </c>
      <c r="AT144" s="23" t="s">
        <v>135</v>
      </c>
      <c r="AU144" s="23" t="s">
        <v>89</v>
      </c>
      <c r="AY144" s="23" t="s">
        <v>131</v>
      </c>
      <c r="BE144" s="230">
        <f>IF(N144="základní",J144,0)</f>
        <v>0</v>
      </c>
      <c r="BF144" s="230">
        <f>IF(N144="snížená",J144,0)</f>
        <v>0</v>
      </c>
      <c r="BG144" s="230">
        <f>IF(N144="zákl. přenesená",J144,0)</f>
        <v>0</v>
      </c>
      <c r="BH144" s="230">
        <f>IF(N144="sníž. přenesená",J144,0)</f>
        <v>0</v>
      </c>
      <c r="BI144" s="230">
        <f>IF(N144="nulová",J144,0)</f>
        <v>0</v>
      </c>
      <c r="BJ144" s="23" t="s">
        <v>23</v>
      </c>
      <c r="BK144" s="230">
        <f>ROUND(I144*H144,2)</f>
        <v>0</v>
      </c>
      <c r="BL144" s="23" t="s">
        <v>268</v>
      </c>
      <c r="BM144" s="23" t="s">
        <v>647</v>
      </c>
    </row>
    <row r="145" s="1" customFormat="1">
      <c r="B145" s="46"/>
      <c r="C145" s="74"/>
      <c r="D145" s="237" t="s">
        <v>176</v>
      </c>
      <c r="E145" s="74"/>
      <c r="F145" s="238" t="s">
        <v>648</v>
      </c>
      <c r="G145" s="74"/>
      <c r="H145" s="74"/>
      <c r="I145" s="190"/>
      <c r="J145" s="74"/>
      <c r="K145" s="74"/>
      <c r="L145" s="72"/>
      <c r="M145" s="239"/>
      <c r="N145" s="47"/>
      <c r="O145" s="47"/>
      <c r="P145" s="47"/>
      <c r="Q145" s="47"/>
      <c r="R145" s="47"/>
      <c r="S145" s="47"/>
      <c r="T145" s="95"/>
      <c r="AT145" s="23" t="s">
        <v>176</v>
      </c>
      <c r="AU145" s="23" t="s">
        <v>89</v>
      </c>
    </row>
    <row r="146" s="1" customFormat="1" ht="38.25" customHeight="1">
      <c r="B146" s="46"/>
      <c r="C146" s="219" t="s">
        <v>389</v>
      </c>
      <c r="D146" s="219" t="s">
        <v>135</v>
      </c>
      <c r="E146" s="220" t="s">
        <v>649</v>
      </c>
      <c r="F146" s="221" t="s">
        <v>650</v>
      </c>
      <c r="G146" s="222" t="s">
        <v>291</v>
      </c>
      <c r="H146" s="223">
        <v>28</v>
      </c>
      <c r="I146" s="224"/>
      <c r="J146" s="225">
        <f>ROUND(I146*H146,2)</f>
        <v>0</v>
      </c>
      <c r="K146" s="221" t="s">
        <v>139</v>
      </c>
      <c r="L146" s="72"/>
      <c r="M146" s="226" t="s">
        <v>41</v>
      </c>
      <c r="N146" s="227" t="s">
        <v>51</v>
      </c>
      <c r="O146" s="47"/>
      <c r="P146" s="228">
        <f>O146*H146</f>
        <v>0</v>
      </c>
      <c r="Q146" s="228">
        <v>0.00020000000000000001</v>
      </c>
      <c r="R146" s="228">
        <f>Q146*H146</f>
        <v>0.0055999999999999999</v>
      </c>
      <c r="S146" s="228">
        <v>0</v>
      </c>
      <c r="T146" s="229">
        <f>S146*H146</f>
        <v>0</v>
      </c>
      <c r="AR146" s="23" t="s">
        <v>268</v>
      </c>
      <c r="AT146" s="23" t="s">
        <v>135</v>
      </c>
      <c r="AU146" s="23" t="s">
        <v>89</v>
      </c>
      <c r="AY146" s="23" t="s">
        <v>131</v>
      </c>
      <c r="BE146" s="230">
        <f>IF(N146="základní",J146,0)</f>
        <v>0</v>
      </c>
      <c r="BF146" s="230">
        <f>IF(N146="snížená",J146,0)</f>
        <v>0</v>
      </c>
      <c r="BG146" s="230">
        <f>IF(N146="zákl. přenesená",J146,0)</f>
        <v>0</v>
      </c>
      <c r="BH146" s="230">
        <f>IF(N146="sníž. přenesená",J146,0)</f>
        <v>0</v>
      </c>
      <c r="BI146" s="230">
        <f>IF(N146="nulová",J146,0)</f>
        <v>0</v>
      </c>
      <c r="BJ146" s="23" t="s">
        <v>23</v>
      </c>
      <c r="BK146" s="230">
        <f>ROUND(I146*H146,2)</f>
        <v>0</v>
      </c>
      <c r="BL146" s="23" t="s">
        <v>268</v>
      </c>
      <c r="BM146" s="23" t="s">
        <v>651</v>
      </c>
    </row>
    <row r="147" s="1" customFormat="1">
      <c r="B147" s="46"/>
      <c r="C147" s="74"/>
      <c r="D147" s="237" t="s">
        <v>176</v>
      </c>
      <c r="E147" s="74"/>
      <c r="F147" s="238" t="s">
        <v>648</v>
      </c>
      <c r="G147" s="74"/>
      <c r="H147" s="74"/>
      <c r="I147" s="190"/>
      <c r="J147" s="74"/>
      <c r="K147" s="74"/>
      <c r="L147" s="72"/>
      <c r="M147" s="239"/>
      <c r="N147" s="47"/>
      <c r="O147" s="47"/>
      <c r="P147" s="47"/>
      <c r="Q147" s="47"/>
      <c r="R147" s="47"/>
      <c r="S147" s="47"/>
      <c r="T147" s="95"/>
      <c r="AT147" s="23" t="s">
        <v>176</v>
      </c>
      <c r="AU147" s="23" t="s">
        <v>89</v>
      </c>
    </row>
    <row r="148" s="1" customFormat="1" ht="38.25" customHeight="1">
      <c r="B148" s="46"/>
      <c r="C148" s="219" t="s">
        <v>393</v>
      </c>
      <c r="D148" s="219" t="s">
        <v>135</v>
      </c>
      <c r="E148" s="220" t="s">
        <v>652</v>
      </c>
      <c r="F148" s="221" t="s">
        <v>653</v>
      </c>
      <c r="G148" s="222" t="s">
        <v>291</v>
      </c>
      <c r="H148" s="223">
        <v>23.5</v>
      </c>
      <c r="I148" s="224"/>
      <c r="J148" s="225">
        <f>ROUND(I148*H148,2)</f>
        <v>0</v>
      </c>
      <c r="K148" s="221" t="s">
        <v>139</v>
      </c>
      <c r="L148" s="72"/>
      <c r="M148" s="226" t="s">
        <v>41</v>
      </c>
      <c r="N148" s="227" t="s">
        <v>51</v>
      </c>
      <c r="O148" s="47"/>
      <c r="P148" s="228">
        <f>O148*H148</f>
        <v>0</v>
      </c>
      <c r="Q148" s="228">
        <v>0.00024000000000000001</v>
      </c>
      <c r="R148" s="228">
        <f>Q148*H148</f>
        <v>0.00564</v>
      </c>
      <c r="S148" s="228">
        <v>0</v>
      </c>
      <c r="T148" s="229">
        <f>S148*H148</f>
        <v>0</v>
      </c>
      <c r="AR148" s="23" t="s">
        <v>268</v>
      </c>
      <c r="AT148" s="23" t="s">
        <v>135</v>
      </c>
      <c r="AU148" s="23" t="s">
        <v>89</v>
      </c>
      <c r="AY148" s="23" t="s">
        <v>131</v>
      </c>
      <c r="BE148" s="230">
        <f>IF(N148="základní",J148,0)</f>
        <v>0</v>
      </c>
      <c r="BF148" s="230">
        <f>IF(N148="snížená",J148,0)</f>
        <v>0</v>
      </c>
      <c r="BG148" s="230">
        <f>IF(N148="zákl. přenesená",J148,0)</f>
        <v>0</v>
      </c>
      <c r="BH148" s="230">
        <f>IF(N148="sníž. přenesená",J148,0)</f>
        <v>0</v>
      </c>
      <c r="BI148" s="230">
        <f>IF(N148="nulová",J148,0)</f>
        <v>0</v>
      </c>
      <c r="BJ148" s="23" t="s">
        <v>23</v>
      </c>
      <c r="BK148" s="230">
        <f>ROUND(I148*H148,2)</f>
        <v>0</v>
      </c>
      <c r="BL148" s="23" t="s">
        <v>268</v>
      </c>
      <c r="BM148" s="23" t="s">
        <v>654</v>
      </c>
    </row>
    <row r="149" s="1" customFormat="1">
      <c r="B149" s="46"/>
      <c r="C149" s="74"/>
      <c r="D149" s="237" t="s">
        <v>176</v>
      </c>
      <c r="E149" s="74"/>
      <c r="F149" s="238" t="s">
        <v>648</v>
      </c>
      <c r="G149" s="74"/>
      <c r="H149" s="74"/>
      <c r="I149" s="190"/>
      <c r="J149" s="74"/>
      <c r="K149" s="74"/>
      <c r="L149" s="72"/>
      <c r="M149" s="239"/>
      <c r="N149" s="47"/>
      <c r="O149" s="47"/>
      <c r="P149" s="47"/>
      <c r="Q149" s="47"/>
      <c r="R149" s="47"/>
      <c r="S149" s="47"/>
      <c r="T149" s="95"/>
      <c r="AT149" s="23" t="s">
        <v>176</v>
      </c>
      <c r="AU149" s="23" t="s">
        <v>89</v>
      </c>
    </row>
    <row r="150" s="1" customFormat="1" ht="38.25" customHeight="1">
      <c r="B150" s="46"/>
      <c r="C150" s="219" t="s">
        <v>397</v>
      </c>
      <c r="D150" s="219" t="s">
        <v>135</v>
      </c>
      <c r="E150" s="220" t="s">
        <v>655</v>
      </c>
      <c r="F150" s="221" t="s">
        <v>656</v>
      </c>
      <c r="G150" s="222" t="s">
        <v>291</v>
      </c>
      <c r="H150" s="223">
        <v>8</v>
      </c>
      <c r="I150" s="224"/>
      <c r="J150" s="225">
        <f>ROUND(I150*H150,2)</f>
        <v>0</v>
      </c>
      <c r="K150" s="221" t="s">
        <v>139</v>
      </c>
      <c r="L150" s="72"/>
      <c r="M150" s="226" t="s">
        <v>41</v>
      </c>
      <c r="N150" s="227" t="s">
        <v>51</v>
      </c>
      <c r="O150" s="47"/>
      <c r="P150" s="228">
        <f>O150*H150</f>
        <v>0</v>
      </c>
      <c r="Q150" s="228">
        <v>0.00027</v>
      </c>
      <c r="R150" s="228">
        <f>Q150*H150</f>
        <v>0.00216</v>
      </c>
      <c r="S150" s="228">
        <v>0</v>
      </c>
      <c r="T150" s="229">
        <f>S150*H150</f>
        <v>0</v>
      </c>
      <c r="AR150" s="23" t="s">
        <v>268</v>
      </c>
      <c r="AT150" s="23" t="s">
        <v>135</v>
      </c>
      <c r="AU150" s="23" t="s">
        <v>89</v>
      </c>
      <c r="AY150" s="23" t="s">
        <v>131</v>
      </c>
      <c r="BE150" s="230">
        <f>IF(N150="základní",J150,0)</f>
        <v>0</v>
      </c>
      <c r="BF150" s="230">
        <f>IF(N150="snížená",J150,0)</f>
        <v>0</v>
      </c>
      <c r="BG150" s="230">
        <f>IF(N150="zákl. přenesená",J150,0)</f>
        <v>0</v>
      </c>
      <c r="BH150" s="230">
        <f>IF(N150="sníž. přenesená",J150,0)</f>
        <v>0</v>
      </c>
      <c r="BI150" s="230">
        <f>IF(N150="nulová",J150,0)</f>
        <v>0</v>
      </c>
      <c r="BJ150" s="23" t="s">
        <v>23</v>
      </c>
      <c r="BK150" s="230">
        <f>ROUND(I150*H150,2)</f>
        <v>0</v>
      </c>
      <c r="BL150" s="23" t="s">
        <v>268</v>
      </c>
      <c r="BM150" s="23" t="s">
        <v>657</v>
      </c>
    </row>
    <row r="151" s="1" customFormat="1">
      <c r="B151" s="46"/>
      <c r="C151" s="74"/>
      <c r="D151" s="237" t="s">
        <v>176</v>
      </c>
      <c r="E151" s="74"/>
      <c r="F151" s="238" t="s">
        <v>648</v>
      </c>
      <c r="G151" s="74"/>
      <c r="H151" s="74"/>
      <c r="I151" s="190"/>
      <c r="J151" s="74"/>
      <c r="K151" s="74"/>
      <c r="L151" s="72"/>
      <c r="M151" s="239"/>
      <c r="N151" s="47"/>
      <c r="O151" s="47"/>
      <c r="P151" s="47"/>
      <c r="Q151" s="47"/>
      <c r="R151" s="47"/>
      <c r="S151" s="47"/>
      <c r="T151" s="95"/>
      <c r="AT151" s="23" t="s">
        <v>176</v>
      </c>
      <c r="AU151" s="23" t="s">
        <v>89</v>
      </c>
    </row>
    <row r="152" s="1" customFormat="1" ht="16.5" customHeight="1">
      <c r="B152" s="46"/>
      <c r="C152" s="219" t="s">
        <v>402</v>
      </c>
      <c r="D152" s="219" t="s">
        <v>135</v>
      </c>
      <c r="E152" s="220" t="s">
        <v>658</v>
      </c>
      <c r="F152" s="221" t="s">
        <v>659</v>
      </c>
      <c r="G152" s="222" t="s">
        <v>291</v>
      </c>
      <c r="H152" s="223">
        <v>28</v>
      </c>
      <c r="I152" s="224"/>
      <c r="J152" s="225">
        <f>ROUND(I152*H152,2)</f>
        <v>0</v>
      </c>
      <c r="K152" s="221" t="s">
        <v>139</v>
      </c>
      <c r="L152" s="72"/>
      <c r="M152" s="226" t="s">
        <v>41</v>
      </c>
      <c r="N152" s="227" t="s">
        <v>51</v>
      </c>
      <c r="O152" s="47"/>
      <c r="P152" s="228">
        <f>O152*H152</f>
        <v>0</v>
      </c>
      <c r="Q152" s="228">
        <v>0.00018000000000000001</v>
      </c>
      <c r="R152" s="228">
        <f>Q152*H152</f>
        <v>0.0050400000000000002</v>
      </c>
      <c r="S152" s="228">
        <v>0</v>
      </c>
      <c r="T152" s="229">
        <f>S152*H152</f>
        <v>0</v>
      </c>
      <c r="AR152" s="23" t="s">
        <v>268</v>
      </c>
      <c r="AT152" s="23" t="s">
        <v>135</v>
      </c>
      <c r="AU152" s="23" t="s">
        <v>89</v>
      </c>
      <c r="AY152" s="23" t="s">
        <v>131</v>
      </c>
      <c r="BE152" s="230">
        <f>IF(N152="základní",J152,0)</f>
        <v>0</v>
      </c>
      <c r="BF152" s="230">
        <f>IF(N152="snížená",J152,0)</f>
        <v>0</v>
      </c>
      <c r="BG152" s="230">
        <f>IF(N152="zákl. přenesená",J152,0)</f>
        <v>0</v>
      </c>
      <c r="BH152" s="230">
        <f>IF(N152="sníž. přenesená",J152,0)</f>
        <v>0</v>
      </c>
      <c r="BI152" s="230">
        <f>IF(N152="nulová",J152,0)</f>
        <v>0</v>
      </c>
      <c r="BJ152" s="23" t="s">
        <v>23</v>
      </c>
      <c r="BK152" s="230">
        <f>ROUND(I152*H152,2)</f>
        <v>0</v>
      </c>
      <c r="BL152" s="23" t="s">
        <v>268</v>
      </c>
      <c r="BM152" s="23" t="s">
        <v>660</v>
      </c>
    </row>
    <row r="153" s="1" customFormat="1">
      <c r="B153" s="46"/>
      <c r="C153" s="74"/>
      <c r="D153" s="237" t="s">
        <v>176</v>
      </c>
      <c r="E153" s="74"/>
      <c r="F153" s="238" t="s">
        <v>661</v>
      </c>
      <c r="G153" s="74"/>
      <c r="H153" s="74"/>
      <c r="I153" s="190"/>
      <c r="J153" s="74"/>
      <c r="K153" s="74"/>
      <c r="L153" s="72"/>
      <c r="M153" s="239"/>
      <c r="N153" s="47"/>
      <c r="O153" s="47"/>
      <c r="P153" s="47"/>
      <c r="Q153" s="47"/>
      <c r="R153" s="47"/>
      <c r="S153" s="47"/>
      <c r="T153" s="95"/>
      <c r="AT153" s="23" t="s">
        <v>176</v>
      </c>
      <c r="AU153" s="23" t="s">
        <v>89</v>
      </c>
    </row>
    <row r="154" s="1" customFormat="1" ht="16.5" customHeight="1">
      <c r="B154" s="46"/>
      <c r="C154" s="219" t="s">
        <v>406</v>
      </c>
      <c r="D154" s="219" t="s">
        <v>135</v>
      </c>
      <c r="E154" s="220" t="s">
        <v>662</v>
      </c>
      <c r="F154" s="221" t="s">
        <v>663</v>
      </c>
      <c r="G154" s="222" t="s">
        <v>291</v>
      </c>
      <c r="H154" s="223">
        <v>22</v>
      </c>
      <c r="I154" s="224"/>
      <c r="J154" s="225">
        <f>ROUND(I154*H154,2)</f>
        <v>0</v>
      </c>
      <c r="K154" s="221" t="s">
        <v>139</v>
      </c>
      <c r="L154" s="72"/>
      <c r="M154" s="226" t="s">
        <v>41</v>
      </c>
      <c r="N154" s="227" t="s">
        <v>51</v>
      </c>
      <c r="O154" s="47"/>
      <c r="P154" s="228">
        <f>O154*H154</f>
        <v>0</v>
      </c>
      <c r="Q154" s="228">
        <v>0.00021000000000000001</v>
      </c>
      <c r="R154" s="228">
        <f>Q154*H154</f>
        <v>0.00462</v>
      </c>
      <c r="S154" s="228">
        <v>0</v>
      </c>
      <c r="T154" s="229">
        <f>S154*H154</f>
        <v>0</v>
      </c>
      <c r="AR154" s="23" t="s">
        <v>268</v>
      </c>
      <c r="AT154" s="23" t="s">
        <v>135</v>
      </c>
      <c r="AU154" s="23" t="s">
        <v>89</v>
      </c>
      <c r="AY154" s="23" t="s">
        <v>131</v>
      </c>
      <c r="BE154" s="230">
        <f>IF(N154="základní",J154,0)</f>
        <v>0</v>
      </c>
      <c r="BF154" s="230">
        <f>IF(N154="snížená",J154,0)</f>
        <v>0</v>
      </c>
      <c r="BG154" s="230">
        <f>IF(N154="zákl. přenesená",J154,0)</f>
        <v>0</v>
      </c>
      <c r="BH154" s="230">
        <f>IF(N154="sníž. přenesená",J154,0)</f>
        <v>0</v>
      </c>
      <c r="BI154" s="230">
        <f>IF(N154="nulová",J154,0)</f>
        <v>0</v>
      </c>
      <c r="BJ154" s="23" t="s">
        <v>23</v>
      </c>
      <c r="BK154" s="230">
        <f>ROUND(I154*H154,2)</f>
        <v>0</v>
      </c>
      <c r="BL154" s="23" t="s">
        <v>268</v>
      </c>
      <c r="BM154" s="23" t="s">
        <v>664</v>
      </c>
    </row>
    <row r="155" s="1" customFormat="1">
      <c r="B155" s="46"/>
      <c r="C155" s="74"/>
      <c r="D155" s="237" t="s">
        <v>176</v>
      </c>
      <c r="E155" s="74"/>
      <c r="F155" s="238" t="s">
        <v>661</v>
      </c>
      <c r="G155" s="74"/>
      <c r="H155" s="74"/>
      <c r="I155" s="190"/>
      <c r="J155" s="74"/>
      <c r="K155" s="74"/>
      <c r="L155" s="72"/>
      <c r="M155" s="239"/>
      <c r="N155" s="47"/>
      <c r="O155" s="47"/>
      <c r="P155" s="47"/>
      <c r="Q155" s="47"/>
      <c r="R155" s="47"/>
      <c r="S155" s="47"/>
      <c r="T155" s="95"/>
      <c r="AT155" s="23" t="s">
        <v>176</v>
      </c>
      <c r="AU155" s="23" t="s">
        <v>89</v>
      </c>
    </row>
    <row r="156" s="1" customFormat="1" ht="16.5" customHeight="1">
      <c r="B156" s="46"/>
      <c r="C156" s="219" t="s">
        <v>428</v>
      </c>
      <c r="D156" s="219" t="s">
        <v>135</v>
      </c>
      <c r="E156" s="220" t="s">
        <v>665</v>
      </c>
      <c r="F156" s="221" t="s">
        <v>666</v>
      </c>
      <c r="G156" s="222" t="s">
        <v>291</v>
      </c>
      <c r="H156" s="223">
        <v>1.5</v>
      </c>
      <c r="I156" s="224"/>
      <c r="J156" s="225">
        <f>ROUND(I156*H156,2)</f>
        <v>0</v>
      </c>
      <c r="K156" s="221" t="s">
        <v>139</v>
      </c>
      <c r="L156" s="72"/>
      <c r="M156" s="226" t="s">
        <v>41</v>
      </c>
      <c r="N156" s="227" t="s">
        <v>51</v>
      </c>
      <c r="O156" s="47"/>
      <c r="P156" s="228">
        <f>O156*H156</f>
        <v>0</v>
      </c>
      <c r="Q156" s="228">
        <v>0.00025999999999999998</v>
      </c>
      <c r="R156" s="228">
        <f>Q156*H156</f>
        <v>0.00038999999999999994</v>
      </c>
      <c r="S156" s="228">
        <v>0</v>
      </c>
      <c r="T156" s="229">
        <f>S156*H156</f>
        <v>0</v>
      </c>
      <c r="AR156" s="23" t="s">
        <v>268</v>
      </c>
      <c r="AT156" s="23" t="s">
        <v>135</v>
      </c>
      <c r="AU156" s="23" t="s">
        <v>89</v>
      </c>
      <c r="AY156" s="23" t="s">
        <v>131</v>
      </c>
      <c r="BE156" s="230">
        <f>IF(N156="základní",J156,0)</f>
        <v>0</v>
      </c>
      <c r="BF156" s="230">
        <f>IF(N156="snížená",J156,0)</f>
        <v>0</v>
      </c>
      <c r="BG156" s="230">
        <f>IF(N156="zákl. přenesená",J156,0)</f>
        <v>0</v>
      </c>
      <c r="BH156" s="230">
        <f>IF(N156="sníž. přenesená",J156,0)</f>
        <v>0</v>
      </c>
      <c r="BI156" s="230">
        <f>IF(N156="nulová",J156,0)</f>
        <v>0</v>
      </c>
      <c r="BJ156" s="23" t="s">
        <v>23</v>
      </c>
      <c r="BK156" s="230">
        <f>ROUND(I156*H156,2)</f>
        <v>0</v>
      </c>
      <c r="BL156" s="23" t="s">
        <v>268</v>
      </c>
      <c r="BM156" s="23" t="s">
        <v>667</v>
      </c>
    </row>
    <row r="157" s="1" customFormat="1">
      <c r="B157" s="46"/>
      <c r="C157" s="74"/>
      <c r="D157" s="237" t="s">
        <v>176</v>
      </c>
      <c r="E157" s="74"/>
      <c r="F157" s="238" t="s">
        <v>661</v>
      </c>
      <c r="G157" s="74"/>
      <c r="H157" s="74"/>
      <c r="I157" s="190"/>
      <c r="J157" s="74"/>
      <c r="K157" s="74"/>
      <c r="L157" s="72"/>
      <c r="M157" s="239"/>
      <c r="N157" s="47"/>
      <c r="O157" s="47"/>
      <c r="P157" s="47"/>
      <c r="Q157" s="47"/>
      <c r="R157" s="47"/>
      <c r="S157" s="47"/>
      <c r="T157" s="95"/>
      <c r="AT157" s="23" t="s">
        <v>176</v>
      </c>
      <c r="AU157" s="23" t="s">
        <v>89</v>
      </c>
    </row>
    <row r="158" s="1" customFormat="1" ht="16.5" customHeight="1">
      <c r="B158" s="46"/>
      <c r="C158" s="219" t="s">
        <v>433</v>
      </c>
      <c r="D158" s="219" t="s">
        <v>135</v>
      </c>
      <c r="E158" s="220" t="s">
        <v>668</v>
      </c>
      <c r="F158" s="221" t="s">
        <v>669</v>
      </c>
      <c r="G158" s="222" t="s">
        <v>291</v>
      </c>
      <c r="H158" s="223">
        <v>8</v>
      </c>
      <c r="I158" s="224"/>
      <c r="J158" s="225">
        <f>ROUND(I158*H158,2)</f>
        <v>0</v>
      </c>
      <c r="K158" s="221" t="s">
        <v>139</v>
      </c>
      <c r="L158" s="72"/>
      <c r="M158" s="226" t="s">
        <v>41</v>
      </c>
      <c r="N158" s="227" t="s">
        <v>51</v>
      </c>
      <c r="O158" s="47"/>
      <c r="P158" s="228">
        <f>O158*H158</f>
        <v>0</v>
      </c>
      <c r="Q158" s="228">
        <v>0.00042999999999999999</v>
      </c>
      <c r="R158" s="228">
        <f>Q158*H158</f>
        <v>0.0034399999999999999</v>
      </c>
      <c r="S158" s="228">
        <v>0</v>
      </c>
      <c r="T158" s="229">
        <f>S158*H158</f>
        <v>0</v>
      </c>
      <c r="AR158" s="23" t="s">
        <v>268</v>
      </c>
      <c r="AT158" s="23" t="s">
        <v>135</v>
      </c>
      <c r="AU158" s="23" t="s">
        <v>89</v>
      </c>
      <c r="AY158" s="23" t="s">
        <v>131</v>
      </c>
      <c r="BE158" s="230">
        <f>IF(N158="základní",J158,0)</f>
        <v>0</v>
      </c>
      <c r="BF158" s="230">
        <f>IF(N158="snížená",J158,0)</f>
        <v>0</v>
      </c>
      <c r="BG158" s="230">
        <f>IF(N158="zákl. přenesená",J158,0)</f>
        <v>0</v>
      </c>
      <c r="BH158" s="230">
        <f>IF(N158="sníž. přenesená",J158,0)</f>
        <v>0</v>
      </c>
      <c r="BI158" s="230">
        <f>IF(N158="nulová",J158,0)</f>
        <v>0</v>
      </c>
      <c r="BJ158" s="23" t="s">
        <v>23</v>
      </c>
      <c r="BK158" s="230">
        <f>ROUND(I158*H158,2)</f>
        <v>0</v>
      </c>
      <c r="BL158" s="23" t="s">
        <v>268</v>
      </c>
      <c r="BM158" s="23" t="s">
        <v>670</v>
      </c>
    </row>
    <row r="159" s="1" customFormat="1">
      <c r="B159" s="46"/>
      <c r="C159" s="74"/>
      <c r="D159" s="237" t="s">
        <v>176</v>
      </c>
      <c r="E159" s="74"/>
      <c r="F159" s="238" t="s">
        <v>661</v>
      </c>
      <c r="G159" s="74"/>
      <c r="H159" s="74"/>
      <c r="I159" s="190"/>
      <c r="J159" s="74"/>
      <c r="K159" s="74"/>
      <c r="L159" s="72"/>
      <c r="M159" s="239"/>
      <c r="N159" s="47"/>
      <c r="O159" s="47"/>
      <c r="P159" s="47"/>
      <c r="Q159" s="47"/>
      <c r="R159" s="47"/>
      <c r="S159" s="47"/>
      <c r="T159" s="95"/>
      <c r="AT159" s="23" t="s">
        <v>176</v>
      </c>
      <c r="AU159" s="23" t="s">
        <v>89</v>
      </c>
    </row>
    <row r="160" s="1" customFormat="1" ht="16.5" customHeight="1">
      <c r="B160" s="46"/>
      <c r="C160" s="219" t="s">
        <v>438</v>
      </c>
      <c r="D160" s="219" t="s">
        <v>135</v>
      </c>
      <c r="E160" s="220" t="s">
        <v>671</v>
      </c>
      <c r="F160" s="221" t="s">
        <v>672</v>
      </c>
      <c r="G160" s="222" t="s">
        <v>204</v>
      </c>
      <c r="H160" s="223">
        <v>11</v>
      </c>
      <c r="I160" s="224"/>
      <c r="J160" s="225">
        <f>ROUND(I160*H160,2)</f>
        <v>0</v>
      </c>
      <c r="K160" s="221" t="s">
        <v>139</v>
      </c>
      <c r="L160" s="72"/>
      <c r="M160" s="226" t="s">
        <v>41</v>
      </c>
      <c r="N160" s="227" t="s">
        <v>51</v>
      </c>
      <c r="O160" s="47"/>
      <c r="P160" s="228">
        <f>O160*H160</f>
        <v>0</v>
      </c>
      <c r="Q160" s="228">
        <v>0</v>
      </c>
      <c r="R160" s="228">
        <f>Q160*H160</f>
        <v>0</v>
      </c>
      <c r="S160" s="228">
        <v>0</v>
      </c>
      <c r="T160" s="229">
        <f>S160*H160</f>
        <v>0</v>
      </c>
      <c r="AR160" s="23" t="s">
        <v>268</v>
      </c>
      <c r="AT160" s="23" t="s">
        <v>135</v>
      </c>
      <c r="AU160" s="23" t="s">
        <v>89</v>
      </c>
      <c r="AY160" s="23" t="s">
        <v>131</v>
      </c>
      <c r="BE160" s="230">
        <f>IF(N160="základní",J160,0)</f>
        <v>0</v>
      </c>
      <c r="BF160" s="230">
        <f>IF(N160="snížená",J160,0)</f>
        <v>0</v>
      </c>
      <c r="BG160" s="230">
        <f>IF(N160="zákl. přenesená",J160,0)</f>
        <v>0</v>
      </c>
      <c r="BH160" s="230">
        <f>IF(N160="sníž. přenesená",J160,0)</f>
        <v>0</v>
      </c>
      <c r="BI160" s="230">
        <f>IF(N160="nulová",J160,0)</f>
        <v>0</v>
      </c>
      <c r="BJ160" s="23" t="s">
        <v>23</v>
      </c>
      <c r="BK160" s="230">
        <f>ROUND(I160*H160,2)</f>
        <v>0</v>
      </c>
      <c r="BL160" s="23" t="s">
        <v>268</v>
      </c>
      <c r="BM160" s="23" t="s">
        <v>673</v>
      </c>
    </row>
    <row r="161" s="1" customFormat="1">
      <c r="B161" s="46"/>
      <c r="C161" s="74"/>
      <c r="D161" s="237" t="s">
        <v>176</v>
      </c>
      <c r="E161" s="74"/>
      <c r="F161" s="238" t="s">
        <v>674</v>
      </c>
      <c r="G161" s="74"/>
      <c r="H161" s="74"/>
      <c r="I161" s="190"/>
      <c r="J161" s="74"/>
      <c r="K161" s="74"/>
      <c r="L161" s="72"/>
      <c r="M161" s="239"/>
      <c r="N161" s="47"/>
      <c r="O161" s="47"/>
      <c r="P161" s="47"/>
      <c r="Q161" s="47"/>
      <c r="R161" s="47"/>
      <c r="S161" s="47"/>
      <c r="T161" s="95"/>
      <c r="AT161" s="23" t="s">
        <v>176</v>
      </c>
      <c r="AU161" s="23" t="s">
        <v>89</v>
      </c>
    </row>
    <row r="162" s="1" customFormat="1" ht="25.5" customHeight="1">
      <c r="B162" s="46"/>
      <c r="C162" s="219" t="s">
        <v>31</v>
      </c>
      <c r="D162" s="219" t="s">
        <v>135</v>
      </c>
      <c r="E162" s="220" t="s">
        <v>675</v>
      </c>
      <c r="F162" s="221" t="s">
        <v>676</v>
      </c>
      <c r="G162" s="222" t="s">
        <v>204</v>
      </c>
      <c r="H162" s="223">
        <v>2</v>
      </c>
      <c r="I162" s="224"/>
      <c r="J162" s="225">
        <f>ROUND(I162*H162,2)</f>
        <v>0</v>
      </c>
      <c r="K162" s="221" t="s">
        <v>139</v>
      </c>
      <c r="L162" s="72"/>
      <c r="M162" s="226" t="s">
        <v>41</v>
      </c>
      <c r="N162" s="227" t="s">
        <v>51</v>
      </c>
      <c r="O162" s="47"/>
      <c r="P162" s="228">
        <f>O162*H162</f>
        <v>0</v>
      </c>
      <c r="Q162" s="228">
        <v>0</v>
      </c>
      <c r="R162" s="228">
        <f>Q162*H162</f>
        <v>0</v>
      </c>
      <c r="S162" s="228">
        <v>0</v>
      </c>
      <c r="T162" s="229">
        <f>S162*H162</f>
        <v>0</v>
      </c>
      <c r="AR162" s="23" t="s">
        <v>268</v>
      </c>
      <c r="AT162" s="23" t="s">
        <v>135</v>
      </c>
      <c r="AU162" s="23" t="s">
        <v>89</v>
      </c>
      <c r="AY162" s="23" t="s">
        <v>131</v>
      </c>
      <c r="BE162" s="230">
        <f>IF(N162="základní",J162,0)</f>
        <v>0</v>
      </c>
      <c r="BF162" s="230">
        <f>IF(N162="snížená",J162,0)</f>
        <v>0</v>
      </c>
      <c r="BG162" s="230">
        <f>IF(N162="zákl. přenesená",J162,0)</f>
        <v>0</v>
      </c>
      <c r="BH162" s="230">
        <f>IF(N162="sníž. přenesená",J162,0)</f>
        <v>0</v>
      </c>
      <c r="BI162" s="230">
        <f>IF(N162="nulová",J162,0)</f>
        <v>0</v>
      </c>
      <c r="BJ162" s="23" t="s">
        <v>23</v>
      </c>
      <c r="BK162" s="230">
        <f>ROUND(I162*H162,2)</f>
        <v>0</v>
      </c>
      <c r="BL162" s="23" t="s">
        <v>268</v>
      </c>
      <c r="BM162" s="23" t="s">
        <v>677</v>
      </c>
    </row>
    <row r="163" s="1" customFormat="1">
      <c r="B163" s="46"/>
      <c r="C163" s="74"/>
      <c r="D163" s="237" t="s">
        <v>176</v>
      </c>
      <c r="E163" s="74"/>
      <c r="F163" s="238" t="s">
        <v>678</v>
      </c>
      <c r="G163" s="74"/>
      <c r="H163" s="74"/>
      <c r="I163" s="190"/>
      <c r="J163" s="74"/>
      <c r="K163" s="74"/>
      <c r="L163" s="72"/>
      <c r="M163" s="239"/>
      <c r="N163" s="47"/>
      <c r="O163" s="47"/>
      <c r="P163" s="47"/>
      <c r="Q163" s="47"/>
      <c r="R163" s="47"/>
      <c r="S163" s="47"/>
      <c r="T163" s="95"/>
      <c r="AT163" s="23" t="s">
        <v>176</v>
      </c>
      <c r="AU163" s="23" t="s">
        <v>89</v>
      </c>
    </row>
    <row r="164" s="1" customFormat="1" ht="16.5" customHeight="1">
      <c r="B164" s="46"/>
      <c r="C164" s="219" t="s">
        <v>450</v>
      </c>
      <c r="D164" s="219" t="s">
        <v>135</v>
      </c>
      <c r="E164" s="220" t="s">
        <v>679</v>
      </c>
      <c r="F164" s="221" t="s">
        <v>680</v>
      </c>
      <c r="G164" s="222" t="s">
        <v>204</v>
      </c>
      <c r="H164" s="223">
        <v>7</v>
      </c>
      <c r="I164" s="224"/>
      <c r="J164" s="225">
        <f>ROUND(I164*H164,2)</f>
        <v>0</v>
      </c>
      <c r="K164" s="221" t="s">
        <v>139</v>
      </c>
      <c r="L164" s="72"/>
      <c r="M164" s="226" t="s">
        <v>41</v>
      </c>
      <c r="N164" s="227" t="s">
        <v>51</v>
      </c>
      <c r="O164" s="47"/>
      <c r="P164" s="228">
        <f>O164*H164</f>
        <v>0</v>
      </c>
      <c r="Q164" s="228">
        <v>0.00012999999999999999</v>
      </c>
      <c r="R164" s="228">
        <f>Q164*H164</f>
        <v>0.00090999999999999989</v>
      </c>
      <c r="S164" s="228">
        <v>0</v>
      </c>
      <c r="T164" s="229">
        <f>S164*H164</f>
        <v>0</v>
      </c>
      <c r="AR164" s="23" t="s">
        <v>268</v>
      </c>
      <c r="AT164" s="23" t="s">
        <v>135</v>
      </c>
      <c r="AU164" s="23" t="s">
        <v>89</v>
      </c>
      <c r="AY164" s="23" t="s">
        <v>131</v>
      </c>
      <c r="BE164" s="230">
        <f>IF(N164="základní",J164,0)</f>
        <v>0</v>
      </c>
      <c r="BF164" s="230">
        <f>IF(N164="snížená",J164,0)</f>
        <v>0</v>
      </c>
      <c r="BG164" s="230">
        <f>IF(N164="zákl. přenesená",J164,0)</f>
        <v>0</v>
      </c>
      <c r="BH164" s="230">
        <f>IF(N164="sníž. přenesená",J164,0)</f>
        <v>0</v>
      </c>
      <c r="BI164" s="230">
        <f>IF(N164="nulová",J164,0)</f>
        <v>0</v>
      </c>
      <c r="BJ164" s="23" t="s">
        <v>23</v>
      </c>
      <c r="BK164" s="230">
        <f>ROUND(I164*H164,2)</f>
        <v>0</v>
      </c>
      <c r="BL164" s="23" t="s">
        <v>268</v>
      </c>
      <c r="BM164" s="23" t="s">
        <v>681</v>
      </c>
    </row>
    <row r="165" s="1" customFormat="1">
      <c r="B165" s="46"/>
      <c r="C165" s="74"/>
      <c r="D165" s="237" t="s">
        <v>176</v>
      </c>
      <c r="E165" s="74"/>
      <c r="F165" s="238" t="s">
        <v>682</v>
      </c>
      <c r="G165" s="74"/>
      <c r="H165" s="74"/>
      <c r="I165" s="190"/>
      <c r="J165" s="74"/>
      <c r="K165" s="74"/>
      <c r="L165" s="72"/>
      <c r="M165" s="239"/>
      <c r="N165" s="47"/>
      <c r="O165" s="47"/>
      <c r="P165" s="47"/>
      <c r="Q165" s="47"/>
      <c r="R165" s="47"/>
      <c r="S165" s="47"/>
      <c r="T165" s="95"/>
      <c r="AT165" s="23" t="s">
        <v>176</v>
      </c>
      <c r="AU165" s="23" t="s">
        <v>89</v>
      </c>
    </row>
    <row r="166" s="1" customFormat="1" ht="16.5" customHeight="1">
      <c r="B166" s="46"/>
      <c r="C166" s="219" t="s">
        <v>454</v>
      </c>
      <c r="D166" s="219" t="s">
        <v>135</v>
      </c>
      <c r="E166" s="220" t="s">
        <v>683</v>
      </c>
      <c r="F166" s="221" t="s">
        <v>684</v>
      </c>
      <c r="G166" s="222" t="s">
        <v>685</v>
      </c>
      <c r="H166" s="223">
        <v>2</v>
      </c>
      <c r="I166" s="224"/>
      <c r="J166" s="225">
        <f>ROUND(I166*H166,2)</f>
        <v>0</v>
      </c>
      <c r="K166" s="221" t="s">
        <v>139</v>
      </c>
      <c r="L166" s="72"/>
      <c r="M166" s="226" t="s">
        <v>41</v>
      </c>
      <c r="N166" s="227" t="s">
        <v>51</v>
      </c>
      <c r="O166" s="47"/>
      <c r="P166" s="228">
        <f>O166*H166</f>
        <v>0</v>
      </c>
      <c r="Q166" s="228">
        <v>0.00025000000000000001</v>
      </c>
      <c r="R166" s="228">
        <f>Q166*H166</f>
        <v>0.00050000000000000001</v>
      </c>
      <c r="S166" s="228">
        <v>0</v>
      </c>
      <c r="T166" s="229">
        <f>S166*H166</f>
        <v>0</v>
      </c>
      <c r="AR166" s="23" t="s">
        <v>268</v>
      </c>
      <c r="AT166" s="23" t="s">
        <v>135</v>
      </c>
      <c r="AU166" s="23" t="s">
        <v>89</v>
      </c>
      <c r="AY166" s="23" t="s">
        <v>131</v>
      </c>
      <c r="BE166" s="230">
        <f>IF(N166="základní",J166,0)</f>
        <v>0</v>
      </c>
      <c r="BF166" s="230">
        <f>IF(N166="snížená",J166,0)</f>
        <v>0</v>
      </c>
      <c r="BG166" s="230">
        <f>IF(N166="zákl. přenesená",J166,0)</f>
        <v>0</v>
      </c>
      <c r="BH166" s="230">
        <f>IF(N166="sníž. přenesená",J166,0)</f>
        <v>0</v>
      </c>
      <c r="BI166" s="230">
        <f>IF(N166="nulová",J166,0)</f>
        <v>0</v>
      </c>
      <c r="BJ166" s="23" t="s">
        <v>23</v>
      </c>
      <c r="BK166" s="230">
        <f>ROUND(I166*H166,2)</f>
        <v>0</v>
      </c>
      <c r="BL166" s="23" t="s">
        <v>268</v>
      </c>
      <c r="BM166" s="23" t="s">
        <v>686</v>
      </c>
    </row>
    <row r="167" s="1" customFormat="1">
      <c r="B167" s="46"/>
      <c r="C167" s="74"/>
      <c r="D167" s="237" t="s">
        <v>176</v>
      </c>
      <c r="E167" s="74"/>
      <c r="F167" s="238" t="s">
        <v>682</v>
      </c>
      <c r="G167" s="74"/>
      <c r="H167" s="74"/>
      <c r="I167" s="190"/>
      <c r="J167" s="74"/>
      <c r="K167" s="74"/>
      <c r="L167" s="72"/>
      <c r="M167" s="239"/>
      <c r="N167" s="47"/>
      <c r="O167" s="47"/>
      <c r="P167" s="47"/>
      <c r="Q167" s="47"/>
      <c r="R167" s="47"/>
      <c r="S167" s="47"/>
      <c r="T167" s="95"/>
      <c r="AT167" s="23" t="s">
        <v>176</v>
      </c>
      <c r="AU167" s="23" t="s">
        <v>89</v>
      </c>
    </row>
    <row r="168" s="1" customFormat="1" ht="16.5" customHeight="1">
      <c r="B168" s="46"/>
      <c r="C168" s="219" t="s">
        <v>458</v>
      </c>
      <c r="D168" s="219" t="s">
        <v>135</v>
      </c>
      <c r="E168" s="220" t="s">
        <v>687</v>
      </c>
      <c r="F168" s="221" t="s">
        <v>688</v>
      </c>
      <c r="G168" s="222" t="s">
        <v>204</v>
      </c>
      <c r="H168" s="223">
        <v>3</v>
      </c>
      <c r="I168" s="224"/>
      <c r="J168" s="225">
        <f>ROUND(I168*H168,2)</f>
        <v>0</v>
      </c>
      <c r="K168" s="221" t="s">
        <v>139</v>
      </c>
      <c r="L168" s="72"/>
      <c r="M168" s="226" t="s">
        <v>41</v>
      </c>
      <c r="N168" s="227" t="s">
        <v>51</v>
      </c>
      <c r="O168" s="47"/>
      <c r="P168" s="228">
        <f>O168*H168</f>
        <v>0</v>
      </c>
      <c r="Q168" s="228">
        <v>0.00022000000000000001</v>
      </c>
      <c r="R168" s="228">
        <f>Q168*H168</f>
        <v>0.00066</v>
      </c>
      <c r="S168" s="228">
        <v>0</v>
      </c>
      <c r="T168" s="229">
        <f>S168*H168</f>
        <v>0</v>
      </c>
      <c r="AR168" s="23" t="s">
        <v>268</v>
      </c>
      <c r="AT168" s="23" t="s">
        <v>135</v>
      </c>
      <c r="AU168" s="23" t="s">
        <v>89</v>
      </c>
      <c r="AY168" s="23" t="s">
        <v>131</v>
      </c>
      <c r="BE168" s="230">
        <f>IF(N168="základní",J168,0)</f>
        <v>0</v>
      </c>
      <c r="BF168" s="230">
        <f>IF(N168="snížená",J168,0)</f>
        <v>0</v>
      </c>
      <c r="BG168" s="230">
        <f>IF(N168="zákl. přenesená",J168,0)</f>
        <v>0</v>
      </c>
      <c r="BH168" s="230">
        <f>IF(N168="sníž. přenesená",J168,0)</f>
        <v>0</v>
      </c>
      <c r="BI168" s="230">
        <f>IF(N168="nulová",J168,0)</f>
        <v>0</v>
      </c>
      <c r="BJ168" s="23" t="s">
        <v>23</v>
      </c>
      <c r="BK168" s="230">
        <f>ROUND(I168*H168,2)</f>
        <v>0</v>
      </c>
      <c r="BL168" s="23" t="s">
        <v>268</v>
      </c>
      <c r="BM168" s="23" t="s">
        <v>689</v>
      </c>
    </row>
    <row r="169" s="1" customFormat="1">
      <c r="B169" s="46"/>
      <c r="C169" s="74"/>
      <c r="D169" s="237" t="s">
        <v>176</v>
      </c>
      <c r="E169" s="74"/>
      <c r="F169" s="238" t="s">
        <v>682</v>
      </c>
      <c r="G169" s="74"/>
      <c r="H169" s="74"/>
      <c r="I169" s="190"/>
      <c r="J169" s="74"/>
      <c r="K169" s="74"/>
      <c r="L169" s="72"/>
      <c r="M169" s="239"/>
      <c r="N169" s="47"/>
      <c r="O169" s="47"/>
      <c r="P169" s="47"/>
      <c r="Q169" s="47"/>
      <c r="R169" s="47"/>
      <c r="S169" s="47"/>
      <c r="T169" s="95"/>
      <c r="AT169" s="23" t="s">
        <v>176</v>
      </c>
      <c r="AU169" s="23" t="s">
        <v>89</v>
      </c>
    </row>
    <row r="170" s="1" customFormat="1" ht="25.5" customHeight="1">
      <c r="B170" s="46"/>
      <c r="C170" s="219" t="s">
        <v>462</v>
      </c>
      <c r="D170" s="219" t="s">
        <v>135</v>
      </c>
      <c r="E170" s="220" t="s">
        <v>690</v>
      </c>
      <c r="F170" s="221" t="s">
        <v>691</v>
      </c>
      <c r="G170" s="222" t="s">
        <v>204</v>
      </c>
      <c r="H170" s="223">
        <v>2</v>
      </c>
      <c r="I170" s="224"/>
      <c r="J170" s="225">
        <f>ROUND(I170*H170,2)</f>
        <v>0</v>
      </c>
      <c r="K170" s="221" t="s">
        <v>139</v>
      </c>
      <c r="L170" s="72"/>
      <c r="M170" s="226" t="s">
        <v>41</v>
      </c>
      <c r="N170" s="227" t="s">
        <v>51</v>
      </c>
      <c r="O170" s="47"/>
      <c r="P170" s="228">
        <f>O170*H170</f>
        <v>0</v>
      </c>
      <c r="Q170" s="228">
        <v>3.0000000000000001E-05</v>
      </c>
      <c r="R170" s="228">
        <f>Q170*H170</f>
        <v>6.0000000000000002E-05</v>
      </c>
      <c r="S170" s="228">
        <v>0</v>
      </c>
      <c r="T170" s="229">
        <f>S170*H170</f>
        <v>0</v>
      </c>
      <c r="AR170" s="23" t="s">
        <v>268</v>
      </c>
      <c r="AT170" s="23" t="s">
        <v>135</v>
      </c>
      <c r="AU170" s="23" t="s">
        <v>89</v>
      </c>
      <c r="AY170" s="23" t="s">
        <v>131</v>
      </c>
      <c r="BE170" s="230">
        <f>IF(N170="základní",J170,0)</f>
        <v>0</v>
      </c>
      <c r="BF170" s="230">
        <f>IF(N170="snížená",J170,0)</f>
        <v>0</v>
      </c>
      <c r="BG170" s="230">
        <f>IF(N170="zákl. přenesená",J170,0)</f>
        <v>0</v>
      </c>
      <c r="BH170" s="230">
        <f>IF(N170="sníž. přenesená",J170,0)</f>
        <v>0</v>
      </c>
      <c r="BI170" s="230">
        <f>IF(N170="nulová",J170,0)</f>
        <v>0</v>
      </c>
      <c r="BJ170" s="23" t="s">
        <v>23</v>
      </c>
      <c r="BK170" s="230">
        <f>ROUND(I170*H170,2)</f>
        <v>0</v>
      </c>
      <c r="BL170" s="23" t="s">
        <v>268</v>
      </c>
      <c r="BM170" s="23" t="s">
        <v>692</v>
      </c>
    </row>
    <row r="171" s="1" customFormat="1" ht="25.5" customHeight="1">
      <c r="B171" s="46"/>
      <c r="C171" s="219" t="s">
        <v>466</v>
      </c>
      <c r="D171" s="219" t="s">
        <v>135</v>
      </c>
      <c r="E171" s="220" t="s">
        <v>693</v>
      </c>
      <c r="F171" s="221" t="s">
        <v>694</v>
      </c>
      <c r="G171" s="222" t="s">
        <v>204</v>
      </c>
      <c r="H171" s="223">
        <v>1</v>
      </c>
      <c r="I171" s="224"/>
      <c r="J171" s="225">
        <f>ROUND(I171*H171,2)</f>
        <v>0</v>
      </c>
      <c r="K171" s="221" t="s">
        <v>139</v>
      </c>
      <c r="L171" s="72"/>
      <c r="M171" s="226" t="s">
        <v>41</v>
      </c>
      <c r="N171" s="227" t="s">
        <v>51</v>
      </c>
      <c r="O171" s="47"/>
      <c r="P171" s="228">
        <f>O171*H171</f>
        <v>0</v>
      </c>
      <c r="Q171" s="228">
        <v>0.00050000000000000001</v>
      </c>
      <c r="R171" s="228">
        <f>Q171*H171</f>
        <v>0.00050000000000000001</v>
      </c>
      <c r="S171" s="228">
        <v>0</v>
      </c>
      <c r="T171" s="229">
        <f>S171*H171</f>
        <v>0</v>
      </c>
      <c r="AR171" s="23" t="s">
        <v>268</v>
      </c>
      <c r="AT171" s="23" t="s">
        <v>135</v>
      </c>
      <c r="AU171" s="23" t="s">
        <v>89</v>
      </c>
      <c r="AY171" s="23" t="s">
        <v>131</v>
      </c>
      <c r="BE171" s="230">
        <f>IF(N171="základní",J171,0)</f>
        <v>0</v>
      </c>
      <c r="BF171" s="230">
        <f>IF(N171="snížená",J171,0)</f>
        <v>0</v>
      </c>
      <c r="BG171" s="230">
        <f>IF(N171="zákl. přenesená",J171,0)</f>
        <v>0</v>
      </c>
      <c r="BH171" s="230">
        <f>IF(N171="sníž. přenesená",J171,0)</f>
        <v>0</v>
      </c>
      <c r="BI171" s="230">
        <f>IF(N171="nulová",J171,0)</f>
        <v>0</v>
      </c>
      <c r="BJ171" s="23" t="s">
        <v>23</v>
      </c>
      <c r="BK171" s="230">
        <f>ROUND(I171*H171,2)</f>
        <v>0</v>
      </c>
      <c r="BL171" s="23" t="s">
        <v>268</v>
      </c>
      <c r="BM171" s="23" t="s">
        <v>695</v>
      </c>
    </row>
    <row r="172" s="1" customFormat="1" ht="25.5" customHeight="1">
      <c r="B172" s="46"/>
      <c r="C172" s="219" t="s">
        <v>485</v>
      </c>
      <c r="D172" s="219" t="s">
        <v>135</v>
      </c>
      <c r="E172" s="220" t="s">
        <v>696</v>
      </c>
      <c r="F172" s="221" t="s">
        <v>697</v>
      </c>
      <c r="G172" s="222" t="s">
        <v>204</v>
      </c>
      <c r="H172" s="223">
        <v>1</v>
      </c>
      <c r="I172" s="224"/>
      <c r="J172" s="225">
        <f>ROUND(I172*H172,2)</f>
        <v>0</v>
      </c>
      <c r="K172" s="221" t="s">
        <v>139</v>
      </c>
      <c r="L172" s="72"/>
      <c r="M172" s="226" t="s">
        <v>41</v>
      </c>
      <c r="N172" s="227" t="s">
        <v>51</v>
      </c>
      <c r="O172" s="47"/>
      <c r="P172" s="228">
        <f>O172*H172</f>
        <v>0</v>
      </c>
      <c r="Q172" s="228">
        <v>0.00069999999999999999</v>
      </c>
      <c r="R172" s="228">
        <f>Q172*H172</f>
        <v>0.00069999999999999999</v>
      </c>
      <c r="S172" s="228">
        <v>0</v>
      </c>
      <c r="T172" s="229">
        <f>S172*H172</f>
        <v>0</v>
      </c>
      <c r="AR172" s="23" t="s">
        <v>268</v>
      </c>
      <c r="AT172" s="23" t="s">
        <v>135</v>
      </c>
      <c r="AU172" s="23" t="s">
        <v>89</v>
      </c>
      <c r="AY172" s="23" t="s">
        <v>131</v>
      </c>
      <c r="BE172" s="230">
        <f>IF(N172="základní",J172,0)</f>
        <v>0</v>
      </c>
      <c r="BF172" s="230">
        <f>IF(N172="snížená",J172,0)</f>
        <v>0</v>
      </c>
      <c r="BG172" s="230">
        <f>IF(N172="zákl. přenesená",J172,0)</f>
        <v>0</v>
      </c>
      <c r="BH172" s="230">
        <f>IF(N172="sníž. přenesená",J172,0)</f>
        <v>0</v>
      </c>
      <c r="BI172" s="230">
        <f>IF(N172="nulová",J172,0)</f>
        <v>0</v>
      </c>
      <c r="BJ172" s="23" t="s">
        <v>23</v>
      </c>
      <c r="BK172" s="230">
        <f>ROUND(I172*H172,2)</f>
        <v>0</v>
      </c>
      <c r="BL172" s="23" t="s">
        <v>268</v>
      </c>
      <c r="BM172" s="23" t="s">
        <v>698</v>
      </c>
    </row>
    <row r="173" s="1" customFormat="1" ht="25.5" customHeight="1">
      <c r="B173" s="46"/>
      <c r="C173" s="219" t="s">
        <v>489</v>
      </c>
      <c r="D173" s="219" t="s">
        <v>135</v>
      </c>
      <c r="E173" s="220" t="s">
        <v>699</v>
      </c>
      <c r="F173" s="221" t="s">
        <v>700</v>
      </c>
      <c r="G173" s="222" t="s">
        <v>204</v>
      </c>
      <c r="H173" s="223">
        <v>3</v>
      </c>
      <c r="I173" s="224"/>
      <c r="J173" s="225">
        <f>ROUND(I173*H173,2)</f>
        <v>0</v>
      </c>
      <c r="K173" s="221" t="s">
        <v>139</v>
      </c>
      <c r="L173" s="72"/>
      <c r="M173" s="226" t="s">
        <v>41</v>
      </c>
      <c r="N173" s="227" t="s">
        <v>51</v>
      </c>
      <c r="O173" s="47"/>
      <c r="P173" s="228">
        <f>O173*H173</f>
        <v>0</v>
      </c>
      <c r="Q173" s="228">
        <v>0.00027</v>
      </c>
      <c r="R173" s="228">
        <f>Q173*H173</f>
        <v>0.00080999999999999996</v>
      </c>
      <c r="S173" s="228">
        <v>0</v>
      </c>
      <c r="T173" s="229">
        <f>S173*H173</f>
        <v>0</v>
      </c>
      <c r="AR173" s="23" t="s">
        <v>268</v>
      </c>
      <c r="AT173" s="23" t="s">
        <v>135</v>
      </c>
      <c r="AU173" s="23" t="s">
        <v>89</v>
      </c>
      <c r="AY173" s="23" t="s">
        <v>131</v>
      </c>
      <c r="BE173" s="230">
        <f>IF(N173="základní",J173,0)</f>
        <v>0</v>
      </c>
      <c r="BF173" s="230">
        <f>IF(N173="snížená",J173,0)</f>
        <v>0</v>
      </c>
      <c r="BG173" s="230">
        <f>IF(N173="zákl. přenesená",J173,0)</f>
        <v>0</v>
      </c>
      <c r="BH173" s="230">
        <f>IF(N173="sníž. přenesená",J173,0)</f>
        <v>0</v>
      </c>
      <c r="BI173" s="230">
        <f>IF(N173="nulová",J173,0)</f>
        <v>0</v>
      </c>
      <c r="BJ173" s="23" t="s">
        <v>23</v>
      </c>
      <c r="BK173" s="230">
        <f>ROUND(I173*H173,2)</f>
        <v>0</v>
      </c>
      <c r="BL173" s="23" t="s">
        <v>268</v>
      </c>
      <c r="BM173" s="23" t="s">
        <v>701</v>
      </c>
    </row>
    <row r="174" s="1" customFormat="1" ht="25.5" customHeight="1">
      <c r="B174" s="46"/>
      <c r="C174" s="219" t="s">
        <v>493</v>
      </c>
      <c r="D174" s="219" t="s">
        <v>135</v>
      </c>
      <c r="E174" s="220" t="s">
        <v>702</v>
      </c>
      <c r="F174" s="221" t="s">
        <v>703</v>
      </c>
      <c r="G174" s="222" t="s">
        <v>204</v>
      </c>
      <c r="H174" s="223">
        <v>2</v>
      </c>
      <c r="I174" s="224"/>
      <c r="J174" s="225">
        <f>ROUND(I174*H174,2)</f>
        <v>0</v>
      </c>
      <c r="K174" s="221" t="s">
        <v>139</v>
      </c>
      <c r="L174" s="72"/>
      <c r="M174" s="226" t="s">
        <v>41</v>
      </c>
      <c r="N174" s="227" t="s">
        <v>51</v>
      </c>
      <c r="O174" s="47"/>
      <c r="P174" s="228">
        <f>O174*H174</f>
        <v>0</v>
      </c>
      <c r="Q174" s="228">
        <v>2.0000000000000002E-05</v>
      </c>
      <c r="R174" s="228">
        <f>Q174*H174</f>
        <v>4.0000000000000003E-05</v>
      </c>
      <c r="S174" s="228">
        <v>0</v>
      </c>
      <c r="T174" s="229">
        <f>S174*H174</f>
        <v>0</v>
      </c>
      <c r="AR174" s="23" t="s">
        <v>268</v>
      </c>
      <c r="AT174" s="23" t="s">
        <v>135</v>
      </c>
      <c r="AU174" s="23" t="s">
        <v>89</v>
      </c>
      <c r="AY174" s="23" t="s">
        <v>131</v>
      </c>
      <c r="BE174" s="230">
        <f>IF(N174="základní",J174,0)</f>
        <v>0</v>
      </c>
      <c r="BF174" s="230">
        <f>IF(N174="snížená",J174,0)</f>
        <v>0</v>
      </c>
      <c r="BG174" s="230">
        <f>IF(N174="zákl. přenesená",J174,0)</f>
        <v>0</v>
      </c>
      <c r="BH174" s="230">
        <f>IF(N174="sníž. přenesená",J174,0)</f>
        <v>0</v>
      </c>
      <c r="BI174" s="230">
        <f>IF(N174="nulová",J174,0)</f>
        <v>0</v>
      </c>
      <c r="BJ174" s="23" t="s">
        <v>23</v>
      </c>
      <c r="BK174" s="230">
        <f>ROUND(I174*H174,2)</f>
        <v>0</v>
      </c>
      <c r="BL174" s="23" t="s">
        <v>268</v>
      </c>
      <c r="BM174" s="23" t="s">
        <v>704</v>
      </c>
    </row>
    <row r="175" s="1" customFormat="1" ht="16.5" customHeight="1">
      <c r="B175" s="46"/>
      <c r="C175" s="272" t="s">
        <v>499</v>
      </c>
      <c r="D175" s="272" t="s">
        <v>206</v>
      </c>
      <c r="E175" s="273" t="s">
        <v>705</v>
      </c>
      <c r="F175" s="274" t="s">
        <v>706</v>
      </c>
      <c r="G175" s="275" t="s">
        <v>204</v>
      </c>
      <c r="H175" s="276">
        <v>2</v>
      </c>
      <c r="I175" s="277"/>
      <c r="J175" s="278">
        <f>ROUND(I175*H175,2)</f>
        <v>0</v>
      </c>
      <c r="K175" s="274" t="s">
        <v>139</v>
      </c>
      <c r="L175" s="279"/>
      <c r="M175" s="280" t="s">
        <v>41</v>
      </c>
      <c r="N175" s="281" t="s">
        <v>51</v>
      </c>
      <c r="O175" s="47"/>
      <c r="P175" s="228">
        <f>O175*H175</f>
        <v>0</v>
      </c>
      <c r="Q175" s="228">
        <v>0.00019000000000000001</v>
      </c>
      <c r="R175" s="228">
        <f>Q175*H175</f>
        <v>0.00038000000000000002</v>
      </c>
      <c r="S175" s="228">
        <v>0</v>
      </c>
      <c r="T175" s="229">
        <f>S175*H175</f>
        <v>0</v>
      </c>
      <c r="AR175" s="23" t="s">
        <v>300</v>
      </c>
      <c r="AT175" s="23" t="s">
        <v>206</v>
      </c>
      <c r="AU175" s="23" t="s">
        <v>89</v>
      </c>
      <c r="AY175" s="23" t="s">
        <v>131</v>
      </c>
      <c r="BE175" s="230">
        <f>IF(N175="základní",J175,0)</f>
        <v>0</v>
      </c>
      <c r="BF175" s="230">
        <f>IF(N175="snížená",J175,0)</f>
        <v>0</v>
      </c>
      <c r="BG175" s="230">
        <f>IF(N175="zákl. přenesená",J175,0)</f>
        <v>0</v>
      </c>
      <c r="BH175" s="230">
        <f>IF(N175="sníž. přenesená",J175,0)</f>
        <v>0</v>
      </c>
      <c r="BI175" s="230">
        <f>IF(N175="nulová",J175,0)</f>
        <v>0</v>
      </c>
      <c r="BJ175" s="23" t="s">
        <v>23</v>
      </c>
      <c r="BK175" s="230">
        <f>ROUND(I175*H175,2)</f>
        <v>0</v>
      </c>
      <c r="BL175" s="23" t="s">
        <v>268</v>
      </c>
      <c r="BM175" s="23" t="s">
        <v>707</v>
      </c>
    </row>
    <row r="176" s="1" customFormat="1" ht="16.5" customHeight="1">
      <c r="B176" s="46"/>
      <c r="C176" s="219" t="s">
        <v>511</v>
      </c>
      <c r="D176" s="219" t="s">
        <v>135</v>
      </c>
      <c r="E176" s="220" t="s">
        <v>708</v>
      </c>
      <c r="F176" s="221" t="s">
        <v>709</v>
      </c>
      <c r="G176" s="222" t="s">
        <v>204</v>
      </c>
      <c r="H176" s="223">
        <v>1</v>
      </c>
      <c r="I176" s="224"/>
      <c r="J176" s="225">
        <f>ROUND(I176*H176,2)</f>
        <v>0</v>
      </c>
      <c r="K176" s="221" t="s">
        <v>139</v>
      </c>
      <c r="L176" s="72"/>
      <c r="M176" s="226" t="s">
        <v>41</v>
      </c>
      <c r="N176" s="227" t="s">
        <v>51</v>
      </c>
      <c r="O176" s="47"/>
      <c r="P176" s="228">
        <f>O176*H176</f>
        <v>0</v>
      </c>
      <c r="Q176" s="228">
        <v>0</v>
      </c>
      <c r="R176" s="228">
        <f>Q176*H176</f>
        <v>0</v>
      </c>
      <c r="S176" s="228">
        <v>0.0055999999999999999</v>
      </c>
      <c r="T176" s="229">
        <f>S176*H176</f>
        <v>0.0055999999999999999</v>
      </c>
      <c r="AR176" s="23" t="s">
        <v>174</v>
      </c>
      <c r="AT176" s="23" t="s">
        <v>135</v>
      </c>
      <c r="AU176" s="23" t="s">
        <v>89</v>
      </c>
      <c r="AY176" s="23" t="s">
        <v>131</v>
      </c>
      <c r="BE176" s="230">
        <f>IF(N176="základní",J176,0)</f>
        <v>0</v>
      </c>
      <c r="BF176" s="230">
        <f>IF(N176="snížená",J176,0)</f>
        <v>0</v>
      </c>
      <c r="BG176" s="230">
        <f>IF(N176="zákl. přenesená",J176,0)</f>
        <v>0</v>
      </c>
      <c r="BH176" s="230">
        <f>IF(N176="sníž. přenesená",J176,0)</f>
        <v>0</v>
      </c>
      <c r="BI176" s="230">
        <f>IF(N176="nulová",J176,0)</f>
        <v>0</v>
      </c>
      <c r="BJ176" s="23" t="s">
        <v>23</v>
      </c>
      <c r="BK176" s="230">
        <f>ROUND(I176*H176,2)</f>
        <v>0</v>
      </c>
      <c r="BL176" s="23" t="s">
        <v>174</v>
      </c>
      <c r="BM176" s="23" t="s">
        <v>710</v>
      </c>
    </row>
    <row r="177" s="1" customFormat="1" ht="25.5" customHeight="1">
      <c r="B177" s="46"/>
      <c r="C177" s="219" t="s">
        <v>515</v>
      </c>
      <c r="D177" s="219" t="s">
        <v>135</v>
      </c>
      <c r="E177" s="220" t="s">
        <v>711</v>
      </c>
      <c r="F177" s="221" t="s">
        <v>712</v>
      </c>
      <c r="G177" s="222" t="s">
        <v>204</v>
      </c>
      <c r="H177" s="223">
        <v>1</v>
      </c>
      <c r="I177" s="224"/>
      <c r="J177" s="225">
        <f>ROUND(I177*H177,2)</f>
        <v>0</v>
      </c>
      <c r="K177" s="221" t="s">
        <v>139</v>
      </c>
      <c r="L177" s="72"/>
      <c r="M177" s="226" t="s">
        <v>41</v>
      </c>
      <c r="N177" s="227" t="s">
        <v>51</v>
      </c>
      <c r="O177" s="47"/>
      <c r="P177" s="228">
        <f>O177*H177</f>
        <v>0</v>
      </c>
      <c r="Q177" s="228">
        <v>2.0000000000000002E-05</v>
      </c>
      <c r="R177" s="228">
        <f>Q177*H177</f>
        <v>2.0000000000000002E-05</v>
      </c>
      <c r="S177" s="228">
        <v>0</v>
      </c>
      <c r="T177" s="229">
        <f>S177*H177</f>
        <v>0</v>
      </c>
      <c r="AR177" s="23" t="s">
        <v>268</v>
      </c>
      <c r="AT177" s="23" t="s">
        <v>135</v>
      </c>
      <c r="AU177" s="23" t="s">
        <v>89</v>
      </c>
      <c r="AY177" s="23" t="s">
        <v>131</v>
      </c>
      <c r="BE177" s="230">
        <f>IF(N177="základní",J177,0)</f>
        <v>0</v>
      </c>
      <c r="BF177" s="230">
        <f>IF(N177="snížená",J177,0)</f>
        <v>0</v>
      </c>
      <c r="BG177" s="230">
        <f>IF(N177="zákl. přenesená",J177,0)</f>
        <v>0</v>
      </c>
      <c r="BH177" s="230">
        <f>IF(N177="sníž. přenesená",J177,0)</f>
        <v>0</v>
      </c>
      <c r="BI177" s="230">
        <f>IF(N177="nulová",J177,0)</f>
        <v>0</v>
      </c>
      <c r="BJ177" s="23" t="s">
        <v>23</v>
      </c>
      <c r="BK177" s="230">
        <f>ROUND(I177*H177,2)</f>
        <v>0</v>
      </c>
      <c r="BL177" s="23" t="s">
        <v>268</v>
      </c>
      <c r="BM177" s="23" t="s">
        <v>713</v>
      </c>
    </row>
    <row r="178" s="1" customFormat="1">
      <c r="B178" s="46"/>
      <c r="C178" s="74"/>
      <c r="D178" s="237" t="s">
        <v>176</v>
      </c>
      <c r="E178" s="74"/>
      <c r="F178" s="238" t="s">
        <v>714</v>
      </c>
      <c r="G178" s="74"/>
      <c r="H178" s="74"/>
      <c r="I178" s="190"/>
      <c r="J178" s="74"/>
      <c r="K178" s="74"/>
      <c r="L178" s="72"/>
      <c r="M178" s="239"/>
      <c r="N178" s="47"/>
      <c r="O178" s="47"/>
      <c r="P178" s="47"/>
      <c r="Q178" s="47"/>
      <c r="R178" s="47"/>
      <c r="S178" s="47"/>
      <c r="T178" s="95"/>
      <c r="AT178" s="23" t="s">
        <v>176</v>
      </c>
      <c r="AU178" s="23" t="s">
        <v>89</v>
      </c>
    </row>
    <row r="179" s="1" customFormat="1" ht="16.5" customHeight="1">
      <c r="B179" s="46"/>
      <c r="C179" s="219" t="s">
        <v>519</v>
      </c>
      <c r="D179" s="219" t="s">
        <v>135</v>
      </c>
      <c r="E179" s="220" t="s">
        <v>715</v>
      </c>
      <c r="F179" s="221" t="s">
        <v>716</v>
      </c>
      <c r="G179" s="222" t="s">
        <v>717</v>
      </c>
      <c r="H179" s="223">
        <v>1</v>
      </c>
      <c r="I179" s="224"/>
      <c r="J179" s="225">
        <f>ROUND(I179*H179,2)</f>
        <v>0</v>
      </c>
      <c r="K179" s="221" t="s">
        <v>139</v>
      </c>
      <c r="L179" s="72"/>
      <c r="M179" s="226" t="s">
        <v>41</v>
      </c>
      <c r="N179" s="227" t="s">
        <v>51</v>
      </c>
      <c r="O179" s="47"/>
      <c r="P179" s="228">
        <f>O179*H179</f>
        <v>0</v>
      </c>
      <c r="Q179" s="228">
        <v>0.002</v>
      </c>
      <c r="R179" s="228">
        <f>Q179*H179</f>
        <v>0.002</v>
      </c>
      <c r="S179" s="228">
        <v>0</v>
      </c>
      <c r="T179" s="229">
        <f>S179*H179</f>
        <v>0</v>
      </c>
      <c r="AR179" s="23" t="s">
        <v>268</v>
      </c>
      <c r="AT179" s="23" t="s">
        <v>135</v>
      </c>
      <c r="AU179" s="23" t="s">
        <v>89</v>
      </c>
      <c r="AY179" s="23" t="s">
        <v>131</v>
      </c>
      <c r="BE179" s="230">
        <f>IF(N179="základní",J179,0)</f>
        <v>0</v>
      </c>
      <c r="BF179" s="230">
        <f>IF(N179="snížená",J179,0)</f>
        <v>0</v>
      </c>
      <c r="BG179" s="230">
        <f>IF(N179="zákl. přenesená",J179,0)</f>
        <v>0</v>
      </c>
      <c r="BH179" s="230">
        <f>IF(N179="sníž. přenesená",J179,0)</f>
        <v>0</v>
      </c>
      <c r="BI179" s="230">
        <f>IF(N179="nulová",J179,0)</f>
        <v>0</v>
      </c>
      <c r="BJ179" s="23" t="s">
        <v>23</v>
      </c>
      <c r="BK179" s="230">
        <f>ROUND(I179*H179,2)</f>
        <v>0</v>
      </c>
      <c r="BL179" s="23" t="s">
        <v>268</v>
      </c>
      <c r="BM179" s="23" t="s">
        <v>718</v>
      </c>
    </row>
    <row r="180" s="1" customFormat="1">
      <c r="B180" s="46"/>
      <c r="C180" s="74"/>
      <c r="D180" s="237" t="s">
        <v>176</v>
      </c>
      <c r="E180" s="74"/>
      <c r="F180" s="238" t="s">
        <v>719</v>
      </c>
      <c r="G180" s="74"/>
      <c r="H180" s="74"/>
      <c r="I180" s="190"/>
      <c r="J180" s="74"/>
      <c r="K180" s="74"/>
      <c r="L180" s="72"/>
      <c r="M180" s="239"/>
      <c r="N180" s="47"/>
      <c r="O180" s="47"/>
      <c r="P180" s="47"/>
      <c r="Q180" s="47"/>
      <c r="R180" s="47"/>
      <c r="S180" s="47"/>
      <c r="T180" s="95"/>
      <c r="AT180" s="23" t="s">
        <v>176</v>
      </c>
      <c r="AU180" s="23" t="s">
        <v>89</v>
      </c>
    </row>
    <row r="181" s="1" customFormat="1" ht="25.5" customHeight="1">
      <c r="B181" s="46"/>
      <c r="C181" s="219" t="s">
        <v>523</v>
      </c>
      <c r="D181" s="219" t="s">
        <v>135</v>
      </c>
      <c r="E181" s="220" t="s">
        <v>720</v>
      </c>
      <c r="F181" s="221" t="s">
        <v>721</v>
      </c>
      <c r="G181" s="222" t="s">
        <v>291</v>
      </c>
      <c r="H181" s="223">
        <v>59.5</v>
      </c>
      <c r="I181" s="224"/>
      <c r="J181" s="225">
        <f>ROUND(I181*H181,2)</f>
        <v>0</v>
      </c>
      <c r="K181" s="221" t="s">
        <v>139</v>
      </c>
      <c r="L181" s="72"/>
      <c r="M181" s="226" t="s">
        <v>41</v>
      </c>
      <c r="N181" s="227" t="s">
        <v>51</v>
      </c>
      <c r="O181" s="47"/>
      <c r="P181" s="228">
        <f>O181*H181</f>
        <v>0</v>
      </c>
      <c r="Q181" s="228">
        <v>0.00019000000000000001</v>
      </c>
      <c r="R181" s="228">
        <f>Q181*H181</f>
        <v>0.011305000000000001</v>
      </c>
      <c r="S181" s="228">
        <v>0</v>
      </c>
      <c r="T181" s="229">
        <f>S181*H181</f>
        <v>0</v>
      </c>
      <c r="AR181" s="23" t="s">
        <v>268</v>
      </c>
      <c r="AT181" s="23" t="s">
        <v>135</v>
      </c>
      <c r="AU181" s="23" t="s">
        <v>89</v>
      </c>
      <c r="AY181" s="23" t="s">
        <v>131</v>
      </c>
      <c r="BE181" s="230">
        <f>IF(N181="základní",J181,0)</f>
        <v>0</v>
      </c>
      <c r="BF181" s="230">
        <f>IF(N181="snížená",J181,0)</f>
        <v>0</v>
      </c>
      <c r="BG181" s="230">
        <f>IF(N181="zákl. přenesená",J181,0)</f>
        <v>0</v>
      </c>
      <c r="BH181" s="230">
        <f>IF(N181="sníž. přenesená",J181,0)</f>
        <v>0</v>
      </c>
      <c r="BI181" s="230">
        <f>IF(N181="nulová",J181,0)</f>
        <v>0</v>
      </c>
      <c r="BJ181" s="23" t="s">
        <v>23</v>
      </c>
      <c r="BK181" s="230">
        <f>ROUND(I181*H181,2)</f>
        <v>0</v>
      </c>
      <c r="BL181" s="23" t="s">
        <v>268</v>
      </c>
      <c r="BM181" s="23" t="s">
        <v>722</v>
      </c>
    </row>
    <row r="182" s="1" customFormat="1">
      <c r="B182" s="46"/>
      <c r="C182" s="74"/>
      <c r="D182" s="237" t="s">
        <v>176</v>
      </c>
      <c r="E182" s="74"/>
      <c r="F182" s="238" t="s">
        <v>723</v>
      </c>
      <c r="G182" s="74"/>
      <c r="H182" s="74"/>
      <c r="I182" s="190"/>
      <c r="J182" s="74"/>
      <c r="K182" s="74"/>
      <c r="L182" s="72"/>
      <c r="M182" s="239"/>
      <c r="N182" s="47"/>
      <c r="O182" s="47"/>
      <c r="P182" s="47"/>
      <c r="Q182" s="47"/>
      <c r="R182" s="47"/>
      <c r="S182" s="47"/>
      <c r="T182" s="95"/>
      <c r="AT182" s="23" t="s">
        <v>176</v>
      </c>
      <c r="AU182" s="23" t="s">
        <v>89</v>
      </c>
    </row>
    <row r="183" s="1" customFormat="1" ht="25.5" customHeight="1">
      <c r="B183" s="46"/>
      <c r="C183" s="219" t="s">
        <v>724</v>
      </c>
      <c r="D183" s="219" t="s">
        <v>135</v>
      </c>
      <c r="E183" s="220" t="s">
        <v>725</v>
      </c>
      <c r="F183" s="221" t="s">
        <v>726</v>
      </c>
      <c r="G183" s="222" t="s">
        <v>291</v>
      </c>
      <c r="H183" s="223">
        <v>59.5</v>
      </c>
      <c r="I183" s="224"/>
      <c r="J183" s="225">
        <f>ROUND(I183*H183,2)</f>
        <v>0</v>
      </c>
      <c r="K183" s="221" t="s">
        <v>139</v>
      </c>
      <c r="L183" s="72"/>
      <c r="M183" s="226" t="s">
        <v>41</v>
      </c>
      <c r="N183" s="227" t="s">
        <v>51</v>
      </c>
      <c r="O183" s="47"/>
      <c r="P183" s="228">
        <f>O183*H183</f>
        <v>0</v>
      </c>
      <c r="Q183" s="228">
        <v>1.0000000000000001E-05</v>
      </c>
      <c r="R183" s="228">
        <f>Q183*H183</f>
        <v>0.00059500000000000004</v>
      </c>
      <c r="S183" s="228">
        <v>0</v>
      </c>
      <c r="T183" s="229">
        <f>S183*H183</f>
        <v>0</v>
      </c>
      <c r="AR183" s="23" t="s">
        <v>268</v>
      </c>
      <c r="AT183" s="23" t="s">
        <v>135</v>
      </c>
      <c r="AU183" s="23" t="s">
        <v>89</v>
      </c>
      <c r="AY183" s="23" t="s">
        <v>131</v>
      </c>
      <c r="BE183" s="230">
        <f>IF(N183="základní",J183,0)</f>
        <v>0</v>
      </c>
      <c r="BF183" s="230">
        <f>IF(N183="snížená",J183,0)</f>
        <v>0</v>
      </c>
      <c r="BG183" s="230">
        <f>IF(N183="zákl. přenesená",J183,0)</f>
        <v>0</v>
      </c>
      <c r="BH183" s="230">
        <f>IF(N183="sníž. přenesená",J183,0)</f>
        <v>0</v>
      </c>
      <c r="BI183" s="230">
        <f>IF(N183="nulová",J183,0)</f>
        <v>0</v>
      </c>
      <c r="BJ183" s="23" t="s">
        <v>23</v>
      </c>
      <c r="BK183" s="230">
        <f>ROUND(I183*H183,2)</f>
        <v>0</v>
      </c>
      <c r="BL183" s="23" t="s">
        <v>268</v>
      </c>
      <c r="BM183" s="23" t="s">
        <v>727</v>
      </c>
    </row>
    <row r="184" s="1" customFormat="1">
      <c r="B184" s="46"/>
      <c r="C184" s="74"/>
      <c r="D184" s="237" t="s">
        <v>176</v>
      </c>
      <c r="E184" s="74"/>
      <c r="F184" s="238" t="s">
        <v>723</v>
      </c>
      <c r="G184" s="74"/>
      <c r="H184" s="74"/>
      <c r="I184" s="190"/>
      <c r="J184" s="74"/>
      <c r="K184" s="74"/>
      <c r="L184" s="72"/>
      <c r="M184" s="239"/>
      <c r="N184" s="47"/>
      <c r="O184" s="47"/>
      <c r="P184" s="47"/>
      <c r="Q184" s="47"/>
      <c r="R184" s="47"/>
      <c r="S184" s="47"/>
      <c r="T184" s="95"/>
      <c r="AT184" s="23" t="s">
        <v>176</v>
      </c>
      <c r="AU184" s="23" t="s">
        <v>89</v>
      </c>
    </row>
    <row r="185" s="1" customFormat="1" ht="38.25" customHeight="1">
      <c r="B185" s="46"/>
      <c r="C185" s="219" t="s">
        <v>728</v>
      </c>
      <c r="D185" s="219" t="s">
        <v>135</v>
      </c>
      <c r="E185" s="220" t="s">
        <v>729</v>
      </c>
      <c r="F185" s="221" t="s">
        <v>730</v>
      </c>
      <c r="G185" s="222" t="s">
        <v>255</v>
      </c>
      <c r="H185" s="223">
        <v>0.13100000000000001</v>
      </c>
      <c r="I185" s="224"/>
      <c r="J185" s="225">
        <f>ROUND(I185*H185,2)</f>
        <v>0</v>
      </c>
      <c r="K185" s="221" t="s">
        <v>139</v>
      </c>
      <c r="L185" s="72"/>
      <c r="M185" s="226" t="s">
        <v>41</v>
      </c>
      <c r="N185" s="227" t="s">
        <v>51</v>
      </c>
      <c r="O185" s="47"/>
      <c r="P185" s="228">
        <f>O185*H185</f>
        <v>0</v>
      </c>
      <c r="Q185" s="228">
        <v>0</v>
      </c>
      <c r="R185" s="228">
        <f>Q185*H185</f>
        <v>0</v>
      </c>
      <c r="S185" s="228">
        <v>0</v>
      </c>
      <c r="T185" s="229">
        <f>S185*H185</f>
        <v>0</v>
      </c>
      <c r="AR185" s="23" t="s">
        <v>268</v>
      </c>
      <c r="AT185" s="23" t="s">
        <v>135</v>
      </c>
      <c r="AU185" s="23" t="s">
        <v>89</v>
      </c>
      <c r="AY185" s="23" t="s">
        <v>131</v>
      </c>
      <c r="BE185" s="230">
        <f>IF(N185="základní",J185,0)</f>
        <v>0</v>
      </c>
      <c r="BF185" s="230">
        <f>IF(N185="snížená",J185,0)</f>
        <v>0</v>
      </c>
      <c r="BG185" s="230">
        <f>IF(N185="zákl. přenesená",J185,0)</f>
        <v>0</v>
      </c>
      <c r="BH185" s="230">
        <f>IF(N185="sníž. přenesená",J185,0)</f>
        <v>0</v>
      </c>
      <c r="BI185" s="230">
        <f>IF(N185="nulová",J185,0)</f>
        <v>0</v>
      </c>
      <c r="BJ185" s="23" t="s">
        <v>23</v>
      </c>
      <c r="BK185" s="230">
        <f>ROUND(I185*H185,2)</f>
        <v>0</v>
      </c>
      <c r="BL185" s="23" t="s">
        <v>268</v>
      </c>
      <c r="BM185" s="23" t="s">
        <v>731</v>
      </c>
    </row>
    <row r="186" s="1" customFormat="1">
      <c r="B186" s="46"/>
      <c r="C186" s="74"/>
      <c r="D186" s="237" t="s">
        <v>176</v>
      </c>
      <c r="E186" s="74"/>
      <c r="F186" s="238" t="s">
        <v>732</v>
      </c>
      <c r="G186" s="74"/>
      <c r="H186" s="74"/>
      <c r="I186" s="190"/>
      <c r="J186" s="74"/>
      <c r="K186" s="74"/>
      <c r="L186" s="72"/>
      <c r="M186" s="239"/>
      <c r="N186" s="47"/>
      <c r="O186" s="47"/>
      <c r="P186" s="47"/>
      <c r="Q186" s="47"/>
      <c r="R186" s="47"/>
      <c r="S186" s="47"/>
      <c r="T186" s="95"/>
      <c r="AT186" s="23" t="s">
        <v>176</v>
      </c>
      <c r="AU186" s="23" t="s">
        <v>89</v>
      </c>
    </row>
    <row r="187" s="10" customFormat="1" ht="29.88" customHeight="1">
      <c r="B187" s="203"/>
      <c r="C187" s="204"/>
      <c r="D187" s="205" t="s">
        <v>79</v>
      </c>
      <c r="E187" s="217" t="s">
        <v>733</v>
      </c>
      <c r="F187" s="217" t="s">
        <v>734</v>
      </c>
      <c r="G187" s="204"/>
      <c r="H187" s="204"/>
      <c r="I187" s="207"/>
      <c r="J187" s="218">
        <f>BK187</f>
        <v>0</v>
      </c>
      <c r="K187" s="204"/>
      <c r="L187" s="209"/>
      <c r="M187" s="210"/>
      <c r="N187" s="211"/>
      <c r="O187" s="211"/>
      <c r="P187" s="212">
        <f>SUM(P188:P213)</f>
        <v>0</v>
      </c>
      <c r="Q187" s="211"/>
      <c r="R187" s="212">
        <f>SUM(R188:R213)</f>
        <v>0.090930000000000011</v>
      </c>
      <c r="S187" s="211"/>
      <c r="T187" s="213">
        <f>SUM(T188:T213)</f>
        <v>0.38312000000000002</v>
      </c>
      <c r="AR187" s="214" t="s">
        <v>89</v>
      </c>
      <c r="AT187" s="215" t="s">
        <v>79</v>
      </c>
      <c r="AU187" s="215" t="s">
        <v>23</v>
      </c>
      <c r="AY187" s="214" t="s">
        <v>131</v>
      </c>
      <c r="BK187" s="216">
        <f>SUM(BK188:BK213)</f>
        <v>0</v>
      </c>
    </row>
    <row r="188" s="1" customFormat="1" ht="16.5" customHeight="1">
      <c r="B188" s="46"/>
      <c r="C188" s="219" t="s">
        <v>252</v>
      </c>
      <c r="D188" s="219" t="s">
        <v>135</v>
      </c>
      <c r="E188" s="220" t="s">
        <v>735</v>
      </c>
      <c r="F188" s="221" t="s">
        <v>736</v>
      </c>
      <c r="G188" s="222" t="s">
        <v>717</v>
      </c>
      <c r="H188" s="223">
        <v>1</v>
      </c>
      <c r="I188" s="224"/>
      <c r="J188" s="225">
        <f>ROUND(I188*H188,2)</f>
        <v>0</v>
      </c>
      <c r="K188" s="221" t="s">
        <v>139</v>
      </c>
      <c r="L188" s="72"/>
      <c r="M188" s="226" t="s">
        <v>41</v>
      </c>
      <c r="N188" s="227" t="s">
        <v>51</v>
      </c>
      <c r="O188" s="47"/>
      <c r="P188" s="228">
        <f>O188*H188</f>
        <v>0</v>
      </c>
      <c r="Q188" s="228">
        <v>0</v>
      </c>
      <c r="R188" s="228">
        <f>Q188*H188</f>
        <v>0</v>
      </c>
      <c r="S188" s="228">
        <v>0.034200000000000001</v>
      </c>
      <c r="T188" s="229">
        <f>S188*H188</f>
        <v>0.034200000000000001</v>
      </c>
      <c r="AR188" s="23" t="s">
        <v>268</v>
      </c>
      <c r="AT188" s="23" t="s">
        <v>135</v>
      </c>
      <c r="AU188" s="23" t="s">
        <v>89</v>
      </c>
      <c r="AY188" s="23" t="s">
        <v>131</v>
      </c>
      <c r="BE188" s="230">
        <f>IF(N188="základní",J188,0)</f>
        <v>0</v>
      </c>
      <c r="BF188" s="230">
        <f>IF(N188="snížená",J188,0)</f>
        <v>0</v>
      </c>
      <c r="BG188" s="230">
        <f>IF(N188="zákl. přenesená",J188,0)</f>
        <v>0</v>
      </c>
      <c r="BH188" s="230">
        <f>IF(N188="sníž. přenesená",J188,0)</f>
        <v>0</v>
      </c>
      <c r="BI188" s="230">
        <f>IF(N188="nulová",J188,0)</f>
        <v>0</v>
      </c>
      <c r="BJ188" s="23" t="s">
        <v>23</v>
      </c>
      <c r="BK188" s="230">
        <f>ROUND(I188*H188,2)</f>
        <v>0</v>
      </c>
      <c r="BL188" s="23" t="s">
        <v>268</v>
      </c>
      <c r="BM188" s="23" t="s">
        <v>737</v>
      </c>
    </row>
    <row r="189" s="1" customFormat="1" ht="16.5" customHeight="1">
      <c r="B189" s="46"/>
      <c r="C189" s="219" t="s">
        <v>337</v>
      </c>
      <c r="D189" s="219" t="s">
        <v>135</v>
      </c>
      <c r="E189" s="220" t="s">
        <v>738</v>
      </c>
      <c r="F189" s="221" t="s">
        <v>739</v>
      </c>
      <c r="G189" s="222" t="s">
        <v>717</v>
      </c>
      <c r="H189" s="223">
        <v>1</v>
      </c>
      <c r="I189" s="224"/>
      <c r="J189" s="225">
        <f>ROUND(I189*H189,2)</f>
        <v>0</v>
      </c>
      <c r="K189" s="221" t="s">
        <v>139</v>
      </c>
      <c r="L189" s="72"/>
      <c r="M189" s="226" t="s">
        <v>41</v>
      </c>
      <c r="N189" s="227" t="s">
        <v>51</v>
      </c>
      <c r="O189" s="47"/>
      <c r="P189" s="228">
        <f>O189*H189</f>
        <v>0</v>
      </c>
      <c r="Q189" s="228">
        <v>0.023199999999999998</v>
      </c>
      <c r="R189" s="228">
        <f>Q189*H189</f>
        <v>0.023199999999999998</v>
      </c>
      <c r="S189" s="228">
        <v>0</v>
      </c>
      <c r="T189" s="229">
        <f>S189*H189</f>
        <v>0</v>
      </c>
      <c r="AR189" s="23" t="s">
        <v>268</v>
      </c>
      <c r="AT189" s="23" t="s">
        <v>135</v>
      </c>
      <c r="AU189" s="23" t="s">
        <v>89</v>
      </c>
      <c r="AY189" s="23" t="s">
        <v>131</v>
      </c>
      <c r="BE189" s="230">
        <f>IF(N189="základní",J189,0)</f>
        <v>0</v>
      </c>
      <c r="BF189" s="230">
        <f>IF(N189="snížená",J189,0)</f>
        <v>0</v>
      </c>
      <c r="BG189" s="230">
        <f>IF(N189="zákl. přenesená",J189,0)</f>
        <v>0</v>
      </c>
      <c r="BH189" s="230">
        <f>IF(N189="sníž. přenesená",J189,0)</f>
        <v>0</v>
      </c>
      <c r="BI189" s="230">
        <f>IF(N189="nulová",J189,0)</f>
        <v>0</v>
      </c>
      <c r="BJ189" s="23" t="s">
        <v>23</v>
      </c>
      <c r="BK189" s="230">
        <f>ROUND(I189*H189,2)</f>
        <v>0</v>
      </c>
      <c r="BL189" s="23" t="s">
        <v>268</v>
      </c>
      <c r="BM189" s="23" t="s">
        <v>740</v>
      </c>
    </row>
    <row r="190" s="1" customFormat="1">
      <c r="B190" s="46"/>
      <c r="C190" s="74"/>
      <c r="D190" s="237" t="s">
        <v>176</v>
      </c>
      <c r="E190" s="74"/>
      <c r="F190" s="238" t="s">
        <v>741</v>
      </c>
      <c r="G190" s="74"/>
      <c r="H190" s="74"/>
      <c r="I190" s="190"/>
      <c r="J190" s="74"/>
      <c r="K190" s="74"/>
      <c r="L190" s="72"/>
      <c r="M190" s="239"/>
      <c r="N190" s="47"/>
      <c r="O190" s="47"/>
      <c r="P190" s="47"/>
      <c r="Q190" s="47"/>
      <c r="R190" s="47"/>
      <c r="S190" s="47"/>
      <c r="T190" s="95"/>
      <c r="AT190" s="23" t="s">
        <v>176</v>
      </c>
      <c r="AU190" s="23" t="s">
        <v>89</v>
      </c>
    </row>
    <row r="191" s="1" customFormat="1" ht="16.5" customHeight="1">
      <c r="B191" s="46"/>
      <c r="C191" s="219" t="s">
        <v>742</v>
      </c>
      <c r="D191" s="219" t="s">
        <v>135</v>
      </c>
      <c r="E191" s="220" t="s">
        <v>743</v>
      </c>
      <c r="F191" s="221" t="s">
        <v>744</v>
      </c>
      <c r="G191" s="222" t="s">
        <v>717</v>
      </c>
      <c r="H191" s="223">
        <v>2</v>
      </c>
      <c r="I191" s="224"/>
      <c r="J191" s="225">
        <f>ROUND(I191*H191,2)</f>
        <v>0</v>
      </c>
      <c r="K191" s="221" t="s">
        <v>139</v>
      </c>
      <c r="L191" s="72"/>
      <c r="M191" s="226" t="s">
        <v>41</v>
      </c>
      <c r="N191" s="227" t="s">
        <v>51</v>
      </c>
      <c r="O191" s="47"/>
      <c r="P191" s="228">
        <f>O191*H191</f>
        <v>0</v>
      </c>
      <c r="Q191" s="228">
        <v>0</v>
      </c>
      <c r="R191" s="228">
        <f>Q191*H191</f>
        <v>0</v>
      </c>
      <c r="S191" s="228">
        <v>0.019460000000000002</v>
      </c>
      <c r="T191" s="229">
        <f>S191*H191</f>
        <v>0.038920000000000003</v>
      </c>
      <c r="AR191" s="23" t="s">
        <v>268</v>
      </c>
      <c r="AT191" s="23" t="s">
        <v>135</v>
      </c>
      <c r="AU191" s="23" t="s">
        <v>89</v>
      </c>
      <c r="AY191" s="23" t="s">
        <v>131</v>
      </c>
      <c r="BE191" s="230">
        <f>IF(N191="základní",J191,0)</f>
        <v>0</v>
      </c>
      <c r="BF191" s="230">
        <f>IF(N191="snížená",J191,0)</f>
        <v>0</v>
      </c>
      <c r="BG191" s="230">
        <f>IF(N191="zákl. přenesená",J191,0)</f>
        <v>0</v>
      </c>
      <c r="BH191" s="230">
        <f>IF(N191="sníž. přenesená",J191,0)</f>
        <v>0</v>
      </c>
      <c r="BI191" s="230">
        <f>IF(N191="nulová",J191,0)</f>
        <v>0</v>
      </c>
      <c r="BJ191" s="23" t="s">
        <v>23</v>
      </c>
      <c r="BK191" s="230">
        <f>ROUND(I191*H191,2)</f>
        <v>0</v>
      </c>
      <c r="BL191" s="23" t="s">
        <v>268</v>
      </c>
      <c r="BM191" s="23" t="s">
        <v>745</v>
      </c>
    </row>
    <row r="192" s="1" customFormat="1" ht="25.5" customHeight="1">
      <c r="B192" s="46"/>
      <c r="C192" s="219" t="s">
        <v>352</v>
      </c>
      <c r="D192" s="219" t="s">
        <v>135</v>
      </c>
      <c r="E192" s="220" t="s">
        <v>746</v>
      </c>
      <c r="F192" s="221" t="s">
        <v>747</v>
      </c>
      <c r="G192" s="222" t="s">
        <v>717</v>
      </c>
      <c r="H192" s="223">
        <v>1</v>
      </c>
      <c r="I192" s="224"/>
      <c r="J192" s="225">
        <f>ROUND(I192*H192,2)</f>
        <v>0</v>
      </c>
      <c r="K192" s="221" t="s">
        <v>139</v>
      </c>
      <c r="L192" s="72"/>
      <c r="M192" s="226" t="s">
        <v>41</v>
      </c>
      <c r="N192" s="227" t="s">
        <v>51</v>
      </c>
      <c r="O192" s="47"/>
      <c r="P192" s="228">
        <f>O192*H192</f>
        <v>0</v>
      </c>
      <c r="Q192" s="228">
        <v>0.01375</v>
      </c>
      <c r="R192" s="228">
        <f>Q192*H192</f>
        <v>0.01375</v>
      </c>
      <c r="S192" s="228">
        <v>0</v>
      </c>
      <c r="T192" s="229">
        <f>S192*H192</f>
        <v>0</v>
      </c>
      <c r="AR192" s="23" t="s">
        <v>268</v>
      </c>
      <c r="AT192" s="23" t="s">
        <v>135</v>
      </c>
      <c r="AU192" s="23" t="s">
        <v>89</v>
      </c>
      <c r="AY192" s="23" t="s">
        <v>131</v>
      </c>
      <c r="BE192" s="230">
        <f>IF(N192="základní",J192,0)</f>
        <v>0</v>
      </c>
      <c r="BF192" s="230">
        <f>IF(N192="snížená",J192,0)</f>
        <v>0</v>
      </c>
      <c r="BG192" s="230">
        <f>IF(N192="zákl. přenesená",J192,0)</f>
        <v>0</v>
      </c>
      <c r="BH192" s="230">
        <f>IF(N192="sníž. přenesená",J192,0)</f>
        <v>0</v>
      </c>
      <c r="BI192" s="230">
        <f>IF(N192="nulová",J192,0)</f>
        <v>0</v>
      </c>
      <c r="BJ192" s="23" t="s">
        <v>23</v>
      </c>
      <c r="BK192" s="230">
        <f>ROUND(I192*H192,2)</f>
        <v>0</v>
      </c>
      <c r="BL192" s="23" t="s">
        <v>268</v>
      </c>
      <c r="BM192" s="23" t="s">
        <v>748</v>
      </c>
    </row>
    <row r="193" s="1" customFormat="1">
      <c r="B193" s="46"/>
      <c r="C193" s="74"/>
      <c r="D193" s="237" t="s">
        <v>176</v>
      </c>
      <c r="E193" s="74"/>
      <c r="F193" s="238" t="s">
        <v>749</v>
      </c>
      <c r="G193" s="74"/>
      <c r="H193" s="74"/>
      <c r="I193" s="190"/>
      <c r="J193" s="74"/>
      <c r="K193" s="74"/>
      <c r="L193" s="72"/>
      <c r="M193" s="239"/>
      <c r="N193" s="47"/>
      <c r="O193" s="47"/>
      <c r="P193" s="47"/>
      <c r="Q193" s="47"/>
      <c r="R193" s="47"/>
      <c r="S193" s="47"/>
      <c r="T193" s="95"/>
      <c r="AT193" s="23" t="s">
        <v>176</v>
      </c>
      <c r="AU193" s="23" t="s">
        <v>89</v>
      </c>
    </row>
    <row r="194" s="1" customFormat="1" ht="16.5" customHeight="1">
      <c r="B194" s="46"/>
      <c r="C194" s="219" t="s">
        <v>356</v>
      </c>
      <c r="D194" s="219" t="s">
        <v>135</v>
      </c>
      <c r="E194" s="220" t="s">
        <v>750</v>
      </c>
      <c r="F194" s="221" t="s">
        <v>751</v>
      </c>
      <c r="G194" s="222" t="s">
        <v>717</v>
      </c>
      <c r="H194" s="223">
        <v>1</v>
      </c>
      <c r="I194" s="224"/>
      <c r="J194" s="225">
        <f>ROUND(I194*H194,2)</f>
        <v>0</v>
      </c>
      <c r="K194" s="221" t="s">
        <v>139</v>
      </c>
      <c r="L194" s="72"/>
      <c r="M194" s="226" t="s">
        <v>41</v>
      </c>
      <c r="N194" s="227" t="s">
        <v>51</v>
      </c>
      <c r="O194" s="47"/>
      <c r="P194" s="228">
        <f>O194*H194</f>
        <v>0</v>
      </c>
      <c r="Q194" s="228">
        <v>0.010749999999999999</v>
      </c>
      <c r="R194" s="228">
        <f>Q194*H194</f>
        <v>0.010749999999999999</v>
      </c>
      <c r="S194" s="228">
        <v>0</v>
      </c>
      <c r="T194" s="229">
        <f>S194*H194</f>
        <v>0</v>
      </c>
      <c r="AR194" s="23" t="s">
        <v>268</v>
      </c>
      <c r="AT194" s="23" t="s">
        <v>135</v>
      </c>
      <c r="AU194" s="23" t="s">
        <v>89</v>
      </c>
      <c r="AY194" s="23" t="s">
        <v>131</v>
      </c>
      <c r="BE194" s="230">
        <f>IF(N194="základní",J194,0)</f>
        <v>0</v>
      </c>
      <c r="BF194" s="230">
        <f>IF(N194="snížená",J194,0)</f>
        <v>0</v>
      </c>
      <c r="BG194" s="230">
        <f>IF(N194="zákl. přenesená",J194,0)</f>
        <v>0</v>
      </c>
      <c r="BH194" s="230">
        <f>IF(N194="sníž. přenesená",J194,0)</f>
        <v>0</v>
      </c>
      <c r="BI194" s="230">
        <f>IF(N194="nulová",J194,0)</f>
        <v>0</v>
      </c>
      <c r="BJ194" s="23" t="s">
        <v>23</v>
      </c>
      <c r="BK194" s="230">
        <f>ROUND(I194*H194,2)</f>
        <v>0</v>
      </c>
      <c r="BL194" s="23" t="s">
        <v>268</v>
      </c>
      <c r="BM194" s="23" t="s">
        <v>752</v>
      </c>
    </row>
    <row r="195" s="1" customFormat="1">
      <c r="B195" s="46"/>
      <c r="C195" s="74"/>
      <c r="D195" s="237" t="s">
        <v>176</v>
      </c>
      <c r="E195" s="74"/>
      <c r="F195" s="238" t="s">
        <v>749</v>
      </c>
      <c r="G195" s="74"/>
      <c r="H195" s="74"/>
      <c r="I195" s="190"/>
      <c r="J195" s="74"/>
      <c r="K195" s="74"/>
      <c r="L195" s="72"/>
      <c r="M195" s="239"/>
      <c r="N195" s="47"/>
      <c r="O195" s="47"/>
      <c r="P195" s="47"/>
      <c r="Q195" s="47"/>
      <c r="R195" s="47"/>
      <c r="S195" s="47"/>
      <c r="T195" s="95"/>
      <c r="AT195" s="23" t="s">
        <v>176</v>
      </c>
      <c r="AU195" s="23" t="s">
        <v>89</v>
      </c>
    </row>
    <row r="196" s="1" customFormat="1" ht="16.5" customHeight="1">
      <c r="B196" s="46"/>
      <c r="C196" s="219" t="s">
        <v>347</v>
      </c>
      <c r="D196" s="219" t="s">
        <v>135</v>
      </c>
      <c r="E196" s="220" t="s">
        <v>753</v>
      </c>
      <c r="F196" s="221" t="s">
        <v>754</v>
      </c>
      <c r="G196" s="222" t="s">
        <v>717</v>
      </c>
      <c r="H196" s="223">
        <v>1</v>
      </c>
      <c r="I196" s="224"/>
      <c r="J196" s="225">
        <f>ROUND(I196*H196,2)</f>
        <v>0</v>
      </c>
      <c r="K196" s="221" t="s">
        <v>139</v>
      </c>
      <c r="L196" s="72"/>
      <c r="M196" s="226" t="s">
        <v>41</v>
      </c>
      <c r="N196" s="227" t="s">
        <v>51</v>
      </c>
      <c r="O196" s="47"/>
      <c r="P196" s="228">
        <f>O196*H196</f>
        <v>0</v>
      </c>
      <c r="Q196" s="228">
        <v>0.00042999999999999999</v>
      </c>
      <c r="R196" s="228">
        <f>Q196*H196</f>
        <v>0.00042999999999999999</v>
      </c>
      <c r="S196" s="228">
        <v>0</v>
      </c>
      <c r="T196" s="229">
        <f>S196*H196</f>
        <v>0</v>
      </c>
      <c r="AR196" s="23" t="s">
        <v>268</v>
      </c>
      <c r="AT196" s="23" t="s">
        <v>135</v>
      </c>
      <c r="AU196" s="23" t="s">
        <v>89</v>
      </c>
      <c r="AY196" s="23" t="s">
        <v>131</v>
      </c>
      <c r="BE196" s="230">
        <f>IF(N196="základní",J196,0)</f>
        <v>0</v>
      </c>
      <c r="BF196" s="230">
        <f>IF(N196="snížená",J196,0)</f>
        <v>0</v>
      </c>
      <c r="BG196" s="230">
        <f>IF(N196="zákl. přenesená",J196,0)</f>
        <v>0</v>
      </c>
      <c r="BH196" s="230">
        <f>IF(N196="sníž. přenesená",J196,0)</f>
        <v>0</v>
      </c>
      <c r="BI196" s="230">
        <f>IF(N196="nulová",J196,0)</f>
        <v>0</v>
      </c>
      <c r="BJ196" s="23" t="s">
        <v>23</v>
      </c>
      <c r="BK196" s="230">
        <f>ROUND(I196*H196,2)</f>
        <v>0</v>
      </c>
      <c r="BL196" s="23" t="s">
        <v>268</v>
      </c>
      <c r="BM196" s="23" t="s">
        <v>755</v>
      </c>
    </row>
    <row r="197" s="1" customFormat="1">
      <c r="B197" s="46"/>
      <c r="C197" s="74"/>
      <c r="D197" s="237" t="s">
        <v>176</v>
      </c>
      <c r="E197" s="74"/>
      <c r="F197" s="238" t="s">
        <v>756</v>
      </c>
      <c r="G197" s="74"/>
      <c r="H197" s="74"/>
      <c r="I197" s="190"/>
      <c r="J197" s="74"/>
      <c r="K197" s="74"/>
      <c r="L197" s="72"/>
      <c r="M197" s="239"/>
      <c r="N197" s="47"/>
      <c r="O197" s="47"/>
      <c r="P197" s="47"/>
      <c r="Q197" s="47"/>
      <c r="R197" s="47"/>
      <c r="S197" s="47"/>
      <c r="T197" s="95"/>
      <c r="AT197" s="23" t="s">
        <v>176</v>
      </c>
      <c r="AU197" s="23" t="s">
        <v>89</v>
      </c>
    </row>
    <row r="198" s="1" customFormat="1" ht="16.5" customHeight="1">
      <c r="B198" s="46"/>
      <c r="C198" s="272" t="s">
        <v>315</v>
      </c>
      <c r="D198" s="272" t="s">
        <v>206</v>
      </c>
      <c r="E198" s="273" t="s">
        <v>757</v>
      </c>
      <c r="F198" s="274" t="s">
        <v>758</v>
      </c>
      <c r="G198" s="275" t="s">
        <v>204</v>
      </c>
      <c r="H198" s="276">
        <v>1</v>
      </c>
      <c r="I198" s="277"/>
      <c r="J198" s="278">
        <f>ROUND(I198*H198,2)</f>
        <v>0</v>
      </c>
      <c r="K198" s="274" t="s">
        <v>139</v>
      </c>
      <c r="L198" s="279"/>
      <c r="M198" s="280" t="s">
        <v>41</v>
      </c>
      <c r="N198" s="281" t="s">
        <v>51</v>
      </c>
      <c r="O198" s="47"/>
      <c r="P198" s="228">
        <f>O198*H198</f>
        <v>0</v>
      </c>
      <c r="Q198" s="228">
        <v>0.021000000000000001</v>
      </c>
      <c r="R198" s="228">
        <f>Q198*H198</f>
        <v>0.021000000000000001</v>
      </c>
      <c r="S198" s="228">
        <v>0</v>
      </c>
      <c r="T198" s="229">
        <f>S198*H198</f>
        <v>0</v>
      </c>
      <c r="AR198" s="23" t="s">
        <v>300</v>
      </c>
      <c r="AT198" s="23" t="s">
        <v>206</v>
      </c>
      <c r="AU198" s="23" t="s">
        <v>89</v>
      </c>
      <c r="AY198" s="23" t="s">
        <v>131</v>
      </c>
      <c r="BE198" s="230">
        <f>IF(N198="základní",J198,0)</f>
        <v>0</v>
      </c>
      <c r="BF198" s="230">
        <f>IF(N198="snížená",J198,0)</f>
        <v>0</v>
      </c>
      <c r="BG198" s="230">
        <f>IF(N198="zákl. přenesená",J198,0)</f>
        <v>0</v>
      </c>
      <c r="BH198" s="230">
        <f>IF(N198="sníž. přenesená",J198,0)</f>
        <v>0</v>
      </c>
      <c r="BI198" s="230">
        <f>IF(N198="nulová",J198,0)</f>
        <v>0</v>
      </c>
      <c r="BJ198" s="23" t="s">
        <v>23</v>
      </c>
      <c r="BK198" s="230">
        <f>ROUND(I198*H198,2)</f>
        <v>0</v>
      </c>
      <c r="BL198" s="23" t="s">
        <v>268</v>
      </c>
      <c r="BM198" s="23" t="s">
        <v>759</v>
      </c>
    </row>
    <row r="199" s="1" customFormat="1" ht="25.5" customHeight="1">
      <c r="B199" s="46"/>
      <c r="C199" s="219" t="s">
        <v>320</v>
      </c>
      <c r="D199" s="219" t="s">
        <v>135</v>
      </c>
      <c r="E199" s="220" t="s">
        <v>760</v>
      </c>
      <c r="F199" s="221" t="s">
        <v>761</v>
      </c>
      <c r="G199" s="222" t="s">
        <v>717</v>
      </c>
      <c r="H199" s="223">
        <v>2</v>
      </c>
      <c r="I199" s="224"/>
      <c r="J199" s="225">
        <f>ROUND(I199*H199,2)</f>
        <v>0</v>
      </c>
      <c r="K199" s="221" t="s">
        <v>139</v>
      </c>
      <c r="L199" s="72"/>
      <c r="M199" s="226" t="s">
        <v>41</v>
      </c>
      <c r="N199" s="227" t="s">
        <v>51</v>
      </c>
      <c r="O199" s="47"/>
      <c r="P199" s="228">
        <f>O199*H199</f>
        <v>0</v>
      </c>
      <c r="Q199" s="228">
        <v>0</v>
      </c>
      <c r="R199" s="228">
        <f>Q199*H199</f>
        <v>0</v>
      </c>
      <c r="S199" s="228">
        <v>0.155</v>
      </c>
      <c r="T199" s="229">
        <f>S199*H199</f>
        <v>0.31</v>
      </c>
      <c r="AR199" s="23" t="s">
        <v>268</v>
      </c>
      <c r="AT199" s="23" t="s">
        <v>135</v>
      </c>
      <c r="AU199" s="23" t="s">
        <v>89</v>
      </c>
      <c r="AY199" s="23" t="s">
        <v>131</v>
      </c>
      <c r="BE199" s="230">
        <f>IF(N199="základní",J199,0)</f>
        <v>0</v>
      </c>
      <c r="BF199" s="230">
        <f>IF(N199="snížená",J199,0)</f>
        <v>0</v>
      </c>
      <c r="BG199" s="230">
        <f>IF(N199="zákl. přenesená",J199,0)</f>
        <v>0</v>
      </c>
      <c r="BH199" s="230">
        <f>IF(N199="sníž. přenesená",J199,0)</f>
        <v>0</v>
      </c>
      <c r="BI199" s="230">
        <f>IF(N199="nulová",J199,0)</f>
        <v>0</v>
      </c>
      <c r="BJ199" s="23" t="s">
        <v>23</v>
      </c>
      <c r="BK199" s="230">
        <f>ROUND(I199*H199,2)</f>
        <v>0</v>
      </c>
      <c r="BL199" s="23" t="s">
        <v>268</v>
      </c>
      <c r="BM199" s="23" t="s">
        <v>762</v>
      </c>
    </row>
    <row r="200" s="1" customFormat="1" ht="25.5" customHeight="1">
      <c r="B200" s="46"/>
      <c r="C200" s="219" t="s">
        <v>472</v>
      </c>
      <c r="D200" s="219" t="s">
        <v>135</v>
      </c>
      <c r="E200" s="220" t="s">
        <v>763</v>
      </c>
      <c r="F200" s="221" t="s">
        <v>764</v>
      </c>
      <c r="G200" s="222" t="s">
        <v>717</v>
      </c>
      <c r="H200" s="223">
        <v>2</v>
      </c>
      <c r="I200" s="224"/>
      <c r="J200" s="225">
        <f>ROUND(I200*H200,2)</f>
        <v>0</v>
      </c>
      <c r="K200" s="221" t="s">
        <v>139</v>
      </c>
      <c r="L200" s="72"/>
      <c r="M200" s="226" t="s">
        <v>41</v>
      </c>
      <c r="N200" s="227" t="s">
        <v>51</v>
      </c>
      <c r="O200" s="47"/>
      <c r="P200" s="228">
        <f>O200*H200</f>
        <v>0</v>
      </c>
      <c r="Q200" s="228">
        <v>0.0053699999999999998</v>
      </c>
      <c r="R200" s="228">
        <f>Q200*H200</f>
        <v>0.01074</v>
      </c>
      <c r="S200" s="228">
        <v>0</v>
      </c>
      <c r="T200" s="229">
        <f>S200*H200</f>
        <v>0</v>
      </c>
      <c r="AR200" s="23" t="s">
        <v>268</v>
      </c>
      <c r="AT200" s="23" t="s">
        <v>135</v>
      </c>
      <c r="AU200" s="23" t="s">
        <v>89</v>
      </c>
      <c r="AY200" s="23" t="s">
        <v>131</v>
      </c>
      <c r="BE200" s="230">
        <f>IF(N200="základní",J200,0)</f>
        <v>0</v>
      </c>
      <c r="BF200" s="230">
        <f>IF(N200="snížená",J200,0)</f>
        <v>0</v>
      </c>
      <c r="BG200" s="230">
        <f>IF(N200="zákl. přenesená",J200,0)</f>
        <v>0</v>
      </c>
      <c r="BH200" s="230">
        <f>IF(N200="sníž. přenesená",J200,0)</f>
        <v>0</v>
      </c>
      <c r="BI200" s="230">
        <f>IF(N200="nulová",J200,0)</f>
        <v>0</v>
      </c>
      <c r="BJ200" s="23" t="s">
        <v>23</v>
      </c>
      <c r="BK200" s="230">
        <f>ROUND(I200*H200,2)</f>
        <v>0</v>
      </c>
      <c r="BL200" s="23" t="s">
        <v>268</v>
      </c>
      <c r="BM200" s="23" t="s">
        <v>765</v>
      </c>
    </row>
    <row r="201" s="1" customFormat="1">
      <c r="B201" s="46"/>
      <c r="C201" s="74"/>
      <c r="D201" s="237" t="s">
        <v>176</v>
      </c>
      <c r="E201" s="74"/>
      <c r="F201" s="238" t="s">
        <v>766</v>
      </c>
      <c r="G201" s="74"/>
      <c r="H201" s="74"/>
      <c r="I201" s="190"/>
      <c r="J201" s="74"/>
      <c r="K201" s="74"/>
      <c r="L201" s="72"/>
      <c r="M201" s="239"/>
      <c r="N201" s="47"/>
      <c r="O201" s="47"/>
      <c r="P201" s="47"/>
      <c r="Q201" s="47"/>
      <c r="R201" s="47"/>
      <c r="S201" s="47"/>
      <c r="T201" s="95"/>
      <c r="AT201" s="23" t="s">
        <v>176</v>
      </c>
      <c r="AU201" s="23" t="s">
        <v>89</v>
      </c>
    </row>
    <row r="202" s="1" customFormat="1" ht="16.5" customHeight="1">
      <c r="B202" s="46"/>
      <c r="C202" s="219" t="s">
        <v>477</v>
      </c>
      <c r="D202" s="219" t="s">
        <v>135</v>
      </c>
      <c r="E202" s="220" t="s">
        <v>767</v>
      </c>
      <c r="F202" s="221" t="s">
        <v>768</v>
      </c>
      <c r="G202" s="222" t="s">
        <v>204</v>
      </c>
      <c r="H202" s="223">
        <v>1</v>
      </c>
      <c r="I202" s="224"/>
      <c r="J202" s="225">
        <f>ROUND(I202*H202,2)</f>
        <v>0</v>
      </c>
      <c r="K202" s="221" t="s">
        <v>139</v>
      </c>
      <c r="L202" s="72"/>
      <c r="M202" s="226" t="s">
        <v>41</v>
      </c>
      <c r="N202" s="227" t="s">
        <v>51</v>
      </c>
      <c r="O202" s="47"/>
      <c r="P202" s="228">
        <f>O202*H202</f>
        <v>0</v>
      </c>
      <c r="Q202" s="228">
        <v>0.00109</v>
      </c>
      <c r="R202" s="228">
        <f>Q202*H202</f>
        <v>0.00109</v>
      </c>
      <c r="S202" s="228">
        <v>0</v>
      </c>
      <c r="T202" s="229">
        <f>S202*H202</f>
        <v>0</v>
      </c>
      <c r="AR202" s="23" t="s">
        <v>268</v>
      </c>
      <c r="AT202" s="23" t="s">
        <v>135</v>
      </c>
      <c r="AU202" s="23" t="s">
        <v>89</v>
      </c>
      <c r="AY202" s="23" t="s">
        <v>131</v>
      </c>
      <c r="BE202" s="230">
        <f>IF(N202="základní",J202,0)</f>
        <v>0</v>
      </c>
      <c r="BF202" s="230">
        <f>IF(N202="snížená",J202,0)</f>
        <v>0</v>
      </c>
      <c r="BG202" s="230">
        <f>IF(N202="zákl. přenesená",J202,0)</f>
        <v>0</v>
      </c>
      <c r="BH202" s="230">
        <f>IF(N202="sníž. přenesená",J202,0)</f>
        <v>0</v>
      </c>
      <c r="BI202" s="230">
        <f>IF(N202="nulová",J202,0)</f>
        <v>0</v>
      </c>
      <c r="BJ202" s="23" t="s">
        <v>23</v>
      </c>
      <c r="BK202" s="230">
        <f>ROUND(I202*H202,2)</f>
        <v>0</v>
      </c>
      <c r="BL202" s="23" t="s">
        <v>268</v>
      </c>
      <c r="BM202" s="23" t="s">
        <v>769</v>
      </c>
    </row>
    <row r="203" s="1" customFormat="1" ht="16.5" customHeight="1">
      <c r="B203" s="46"/>
      <c r="C203" s="219" t="s">
        <v>481</v>
      </c>
      <c r="D203" s="219" t="s">
        <v>135</v>
      </c>
      <c r="E203" s="220" t="s">
        <v>770</v>
      </c>
      <c r="F203" s="221" t="s">
        <v>771</v>
      </c>
      <c r="G203" s="222" t="s">
        <v>717</v>
      </c>
      <c r="H203" s="223">
        <v>7</v>
      </c>
      <c r="I203" s="224"/>
      <c r="J203" s="225">
        <f>ROUND(I203*H203,2)</f>
        <v>0</v>
      </c>
      <c r="K203" s="221" t="s">
        <v>139</v>
      </c>
      <c r="L203" s="72"/>
      <c r="M203" s="226" t="s">
        <v>41</v>
      </c>
      <c r="N203" s="227" t="s">
        <v>51</v>
      </c>
      <c r="O203" s="47"/>
      <c r="P203" s="228">
        <f>O203*H203</f>
        <v>0</v>
      </c>
      <c r="Q203" s="228">
        <v>0.00029999999999999997</v>
      </c>
      <c r="R203" s="228">
        <f>Q203*H203</f>
        <v>0.0020999999999999999</v>
      </c>
      <c r="S203" s="228">
        <v>0</v>
      </c>
      <c r="T203" s="229">
        <f>S203*H203</f>
        <v>0</v>
      </c>
      <c r="AR203" s="23" t="s">
        <v>268</v>
      </c>
      <c r="AT203" s="23" t="s">
        <v>135</v>
      </c>
      <c r="AU203" s="23" t="s">
        <v>89</v>
      </c>
      <c r="AY203" s="23" t="s">
        <v>131</v>
      </c>
      <c r="BE203" s="230">
        <f>IF(N203="základní",J203,0)</f>
        <v>0</v>
      </c>
      <c r="BF203" s="230">
        <f>IF(N203="snížená",J203,0)</f>
        <v>0</v>
      </c>
      <c r="BG203" s="230">
        <f>IF(N203="zákl. přenesená",J203,0)</f>
        <v>0</v>
      </c>
      <c r="BH203" s="230">
        <f>IF(N203="sníž. přenesená",J203,0)</f>
        <v>0</v>
      </c>
      <c r="BI203" s="230">
        <f>IF(N203="nulová",J203,0)</f>
        <v>0</v>
      </c>
      <c r="BJ203" s="23" t="s">
        <v>23</v>
      </c>
      <c r="BK203" s="230">
        <f>ROUND(I203*H203,2)</f>
        <v>0</v>
      </c>
      <c r="BL203" s="23" t="s">
        <v>268</v>
      </c>
      <c r="BM203" s="23" t="s">
        <v>772</v>
      </c>
    </row>
    <row r="204" s="1" customFormat="1" ht="25.5" customHeight="1">
      <c r="B204" s="46"/>
      <c r="C204" s="219" t="s">
        <v>413</v>
      </c>
      <c r="D204" s="219" t="s">
        <v>135</v>
      </c>
      <c r="E204" s="220" t="s">
        <v>773</v>
      </c>
      <c r="F204" s="221" t="s">
        <v>774</v>
      </c>
      <c r="G204" s="222" t="s">
        <v>717</v>
      </c>
      <c r="H204" s="223">
        <v>1</v>
      </c>
      <c r="I204" s="224"/>
      <c r="J204" s="225">
        <f>ROUND(I204*H204,2)</f>
        <v>0</v>
      </c>
      <c r="K204" s="221" t="s">
        <v>139</v>
      </c>
      <c r="L204" s="72"/>
      <c r="M204" s="226" t="s">
        <v>41</v>
      </c>
      <c r="N204" s="227" t="s">
        <v>51</v>
      </c>
      <c r="O204" s="47"/>
      <c r="P204" s="228">
        <f>O204*H204</f>
        <v>0</v>
      </c>
      <c r="Q204" s="228">
        <v>0.0019599999999999999</v>
      </c>
      <c r="R204" s="228">
        <f>Q204*H204</f>
        <v>0.0019599999999999999</v>
      </c>
      <c r="S204" s="228">
        <v>0</v>
      </c>
      <c r="T204" s="229">
        <f>S204*H204</f>
        <v>0</v>
      </c>
      <c r="AR204" s="23" t="s">
        <v>268</v>
      </c>
      <c r="AT204" s="23" t="s">
        <v>135</v>
      </c>
      <c r="AU204" s="23" t="s">
        <v>89</v>
      </c>
      <c r="AY204" s="23" t="s">
        <v>131</v>
      </c>
      <c r="BE204" s="230">
        <f>IF(N204="základní",J204,0)</f>
        <v>0</v>
      </c>
      <c r="BF204" s="230">
        <f>IF(N204="snížená",J204,0)</f>
        <v>0</v>
      </c>
      <c r="BG204" s="230">
        <f>IF(N204="zákl. přenesená",J204,0)</f>
        <v>0</v>
      </c>
      <c r="BH204" s="230">
        <f>IF(N204="sníž. přenesená",J204,0)</f>
        <v>0</v>
      </c>
      <c r="BI204" s="230">
        <f>IF(N204="nulová",J204,0)</f>
        <v>0</v>
      </c>
      <c r="BJ204" s="23" t="s">
        <v>23</v>
      </c>
      <c r="BK204" s="230">
        <f>ROUND(I204*H204,2)</f>
        <v>0</v>
      </c>
      <c r="BL204" s="23" t="s">
        <v>268</v>
      </c>
      <c r="BM204" s="23" t="s">
        <v>775</v>
      </c>
    </row>
    <row r="205" s="1" customFormat="1">
      <c r="B205" s="46"/>
      <c r="C205" s="74"/>
      <c r="D205" s="237" t="s">
        <v>176</v>
      </c>
      <c r="E205" s="74"/>
      <c r="F205" s="238" t="s">
        <v>776</v>
      </c>
      <c r="G205" s="74"/>
      <c r="H205" s="74"/>
      <c r="I205" s="190"/>
      <c r="J205" s="74"/>
      <c r="K205" s="74"/>
      <c r="L205" s="72"/>
      <c r="M205" s="239"/>
      <c r="N205" s="47"/>
      <c r="O205" s="47"/>
      <c r="P205" s="47"/>
      <c r="Q205" s="47"/>
      <c r="R205" s="47"/>
      <c r="S205" s="47"/>
      <c r="T205" s="95"/>
      <c r="AT205" s="23" t="s">
        <v>176</v>
      </c>
      <c r="AU205" s="23" t="s">
        <v>89</v>
      </c>
    </row>
    <row r="206" s="1" customFormat="1" ht="16.5" customHeight="1">
      <c r="B206" s="46"/>
      <c r="C206" s="219" t="s">
        <v>417</v>
      </c>
      <c r="D206" s="219" t="s">
        <v>135</v>
      </c>
      <c r="E206" s="220" t="s">
        <v>777</v>
      </c>
      <c r="F206" s="221" t="s">
        <v>778</v>
      </c>
      <c r="G206" s="222" t="s">
        <v>717</v>
      </c>
      <c r="H206" s="223">
        <v>2</v>
      </c>
      <c r="I206" s="224"/>
      <c r="J206" s="225">
        <f>ROUND(I206*H206,2)</f>
        <v>0</v>
      </c>
      <c r="K206" s="221" t="s">
        <v>139</v>
      </c>
      <c r="L206" s="72"/>
      <c r="M206" s="226" t="s">
        <v>41</v>
      </c>
      <c r="N206" s="227" t="s">
        <v>51</v>
      </c>
      <c r="O206" s="47"/>
      <c r="P206" s="228">
        <f>O206*H206</f>
        <v>0</v>
      </c>
      <c r="Q206" s="228">
        <v>0.0018</v>
      </c>
      <c r="R206" s="228">
        <f>Q206*H206</f>
        <v>0.0035999999999999999</v>
      </c>
      <c r="S206" s="228">
        <v>0</v>
      </c>
      <c r="T206" s="229">
        <f>S206*H206</f>
        <v>0</v>
      </c>
      <c r="AR206" s="23" t="s">
        <v>268</v>
      </c>
      <c r="AT206" s="23" t="s">
        <v>135</v>
      </c>
      <c r="AU206" s="23" t="s">
        <v>89</v>
      </c>
      <c r="AY206" s="23" t="s">
        <v>131</v>
      </c>
      <c r="BE206" s="230">
        <f>IF(N206="základní",J206,0)</f>
        <v>0</v>
      </c>
      <c r="BF206" s="230">
        <f>IF(N206="snížená",J206,0)</f>
        <v>0</v>
      </c>
      <c r="BG206" s="230">
        <f>IF(N206="zákl. přenesená",J206,0)</f>
        <v>0</v>
      </c>
      <c r="BH206" s="230">
        <f>IF(N206="sníž. přenesená",J206,0)</f>
        <v>0</v>
      </c>
      <c r="BI206" s="230">
        <f>IF(N206="nulová",J206,0)</f>
        <v>0</v>
      </c>
      <c r="BJ206" s="23" t="s">
        <v>23</v>
      </c>
      <c r="BK206" s="230">
        <f>ROUND(I206*H206,2)</f>
        <v>0</v>
      </c>
      <c r="BL206" s="23" t="s">
        <v>268</v>
      </c>
      <c r="BM206" s="23" t="s">
        <v>779</v>
      </c>
    </row>
    <row r="207" s="1" customFormat="1">
      <c r="B207" s="46"/>
      <c r="C207" s="74"/>
      <c r="D207" s="237" t="s">
        <v>176</v>
      </c>
      <c r="E207" s="74"/>
      <c r="F207" s="238" t="s">
        <v>780</v>
      </c>
      <c r="G207" s="74"/>
      <c r="H207" s="74"/>
      <c r="I207" s="190"/>
      <c r="J207" s="74"/>
      <c r="K207" s="74"/>
      <c r="L207" s="72"/>
      <c r="M207" s="239"/>
      <c r="N207" s="47"/>
      <c r="O207" s="47"/>
      <c r="P207" s="47"/>
      <c r="Q207" s="47"/>
      <c r="R207" s="47"/>
      <c r="S207" s="47"/>
      <c r="T207" s="95"/>
      <c r="AT207" s="23" t="s">
        <v>176</v>
      </c>
      <c r="AU207" s="23" t="s">
        <v>89</v>
      </c>
    </row>
    <row r="208" s="1" customFormat="1" ht="16.5" customHeight="1">
      <c r="B208" s="46"/>
      <c r="C208" s="219" t="s">
        <v>422</v>
      </c>
      <c r="D208" s="219" t="s">
        <v>135</v>
      </c>
      <c r="E208" s="220" t="s">
        <v>781</v>
      </c>
      <c r="F208" s="221" t="s">
        <v>782</v>
      </c>
      <c r="G208" s="222" t="s">
        <v>717</v>
      </c>
      <c r="H208" s="223">
        <v>1</v>
      </c>
      <c r="I208" s="224"/>
      <c r="J208" s="225">
        <f>ROUND(I208*H208,2)</f>
        <v>0</v>
      </c>
      <c r="K208" s="221" t="s">
        <v>139</v>
      </c>
      <c r="L208" s="72"/>
      <c r="M208" s="226" t="s">
        <v>41</v>
      </c>
      <c r="N208" s="227" t="s">
        <v>51</v>
      </c>
      <c r="O208" s="47"/>
      <c r="P208" s="228">
        <f>O208*H208</f>
        <v>0</v>
      </c>
      <c r="Q208" s="228">
        <v>0.0018500000000000001</v>
      </c>
      <c r="R208" s="228">
        <f>Q208*H208</f>
        <v>0.0018500000000000001</v>
      </c>
      <c r="S208" s="228">
        <v>0</v>
      </c>
      <c r="T208" s="229">
        <f>S208*H208</f>
        <v>0</v>
      </c>
      <c r="AR208" s="23" t="s">
        <v>268</v>
      </c>
      <c r="AT208" s="23" t="s">
        <v>135</v>
      </c>
      <c r="AU208" s="23" t="s">
        <v>89</v>
      </c>
      <c r="AY208" s="23" t="s">
        <v>131</v>
      </c>
      <c r="BE208" s="230">
        <f>IF(N208="základní",J208,0)</f>
        <v>0</v>
      </c>
      <c r="BF208" s="230">
        <f>IF(N208="snížená",J208,0)</f>
        <v>0</v>
      </c>
      <c r="BG208" s="230">
        <f>IF(N208="zákl. přenesená",J208,0)</f>
        <v>0</v>
      </c>
      <c r="BH208" s="230">
        <f>IF(N208="sníž. přenesená",J208,0)</f>
        <v>0</v>
      </c>
      <c r="BI208" s="230">
        <f>IF(N208="nulová",J208,0)</f>
        <v>0</v>
      </c>
      <c r="BJ208" s="23" t="s">
        <v>23</v>
      </c>
      <c r="BK208" s="230">
        <f>ROUND(I208*H208,2)</f>
        <v>0</v>
      </c>
      <c r="BL208" s="23" t="s">
        <v>268</v>
      </c>
      <c r="BM208" s="23" t="s">
        <v>783</v>
      </c>
    </row>
    <row r="209" s="1" customFormat="1">
      <c r="B209" s="46"/>
      <c r="C209" s="74"/>
      <c r="D209" s="237" t="s">
        <v>176</v>
      </c>
      <c r="E209" s="74"/>
      <c r="F209" s="238" t="s">
        <v>784</v>
      </c>
      <c r="G209" s="74"/>
      <c r="H209" s="74"/>
      <c r="I209" s="190"/>
      <c r="J209" s="74"/>
      <c r="K209" s="74"/>
      <c r="L209" s="72"/>
      <c r="M209" s="239"/>
      <c r="N209" s="47"/>
      <c r="O209" s="47"/>
      <c r="P209" s="47"/>
      <c r="Q209" s="47"/>
      <c r="R209" s="47"/>
      <c r="S209" s="47"/>
      <c r="T209" s="95"/>
      <c r="AT209" s="23" t="s">
        <v>176</v>
      </c>
      <c r="AU209" s="23" t="s">
        <v>89</v>
      </c>
    </row>
    <row r="210" s="1" customFormat="1" ht="16.5" customHeight="1">
      <c r="B210" s="46"/>
      <c r="C210" s="219" t="s">
        <v>245</v>
      </c>
      <c r="D210" s="219" t="s">
        <v>135</v>
      </c>
      <c r="E210" s="220" t="s">
        <v>785</v>
      </c>
      <c r="F210" s="221" t="s">
        <v>786</v>
      </c>
      <c r="G210" s="222" t="s">
        <v>204</v>
      </c>
      <c r="H210" s="223">
        <v>2</v>
      </c>
      <c r="I210" s="224"/>
      <c r="J210" s="225">
        <f>ROUND(I210*H210,2)</f>
        <v>0</v>
      </c>
      <c r="K210" s="221" t="s">
        <v>139</v>
      </c>
      <c r="L210" s="72"/>
      <c r="M210" s="226" t="s">
        <v>41</v>
      </c>
      <c r="N210" s="227" t="s">
        <v>51</v>
      </c>
      <c r="O210" s="47"/>
      <c r="P210" s="228">
        <f>O210*H210</f>
        <v>0</v>
      </c>
      <c r="Q210" s="228">
        <v>0.00023000000000000001</v>
      </c>
      <c r="R210" s="228">
        <f>Q210*H210</f>
        <v>0.00046000000000000001</v>
      </c>
      <c r="S210" s="228">
        <v>0</v>
      </c>
      <c r="T210" s="229">
        <f>S210*H210</f>
        <v>0</v>
      </c>
      <c r="AR210" s="23" t="s">
        <v>268</v>
      </c>
      <c r="AT210" s="23" t="s">
        <v>135</v>
      </c>
      <c r="AU210" s="23" t="s">
        <v>89</v>
      </c>
      <c r="AY210" s="23" t="s">
        <v>131</v>
      </c>
      <c r="BE210" s="230">
        <f>IF(N210="základní",J210,0)</f>
        <v>0</v>
      </c>
      <c r="BF210" s="230">
        <f>IF(N210="snížená",J210,0)</f>
        <v>0</v>
      </c>
      <c r="BG210" s="230">
        <f>IF(N210="zákl. přenesená",J210,0)</f>
        <v>0</v>
      </c>
      <c r="BH210" s="230">
        <f>IF(N210="sníž. přenesená",J210,0)</f>
        <v>0</v>
      </c>
      <c r="BI210" s="230">
        <f>IF(N210="nulová",J210,0)</f>
        <v>0</v>
      </c>
      <c r="BJ210" s="23" t="s">
        <v>23</v>
      </c>
      <c r="BK210" s="230">
        <f>ROUND(I210*H210,2)</f>
        <v>0</v>
      </c>
      <c r="BL210" s="23" t="s">
        <v>268</v>
      </c>
      <c r="BM210" s="23" t="s">
        <v>787</v>
      </c>
    </row>
    <row r="211" s="1" customFormat="1">
      <c r="B211" s="46"/>
      <c r="C211" s="74"/>
      <c r="D211" s="237" t="s">
        <v>176</v>
      </c>
      <c r="E211" s="74"/>
      <c r="F211" s="238" t="s">
        <v>788</v>
      </c>
      <c r="G211" s="74"/>
      <c r="H211" s="74"/>
      <c r="I211" s="190"/>
      <c r="J211" s="74"/>
      <c r="K211" s="74"/>
      <c r="L211" s="72"/>
      <c r="M211" s="239"/>
      <c r="N211" s="47"/>
      <c r="O211" s="47"/>
      <c r="P211" s="47"/>
      <c r="Q211" s="47"/>
      <c r="R211" s="47"/>
      <c r="S211" s="47"/>
      <c r="T211" s="95"/>
      <c r="AT211" s="23" t="s">
        <v>176</v>
      </c>
      <c r="AU211" s="23" t="s">
        <v>89</v>
      </c>
    </row>
    <row r="212" s="1" customFormat="1" ht="38.25" customHeight="1">
      <c r="B212" s="46"/>
      <c r="C212" s="219" t="s">
        <v>789</v>
      </c>
      <c r="D212" s="219" t="s">
        <v>135</v>
      </c>
      <c r="E212" s="220" t="s">
        <v>790</v>
      </c>
      <c r="F212" s="221" t="s">
        <v>791</v>
      </c>
      <c r="G212" s="222" t="s">
        <v>255</v>
      </c>
      <c r="H212" s="223">
        <v>0.090999999999999998</v>
      </c>
      <c r="I212" s="224"/>
      <c r="J212" s="225">
        <f>ROUND(I212*H212,2)</f>
        <v>0</v>
      </c>
      <c r="K212" s="221" t="s">
        <v>139</v>
      </c>
      <c r="L212" s="72"/>
      <c r="M212" s="226" t="s">
        <v>41</v>
      </c>
      <c r="N212" s="227" t="s">
        <v>51</v>
      </c>
      <c r="O212" s="47"/>
      <c r="P212" s="228">
        <f>O212*H212</f>
        <v>0</v>
      </c>
      <c r="Q212" s="228">
        <v>0</v>
      </c>
      <c r="R212" s="228">
        <f>Q212*H212</f>
        <v>0</v>
      </c>
      <c r="S212" s="228">
        <v>0</v>
      </c>
      <c r="T212" s="229">
        <f>S212*H212</f>
        <v>0</v>
      </c>
      <c r="AR212" s="23" t="s">
        <v>268</v>
      </c>
      <c r="AT212" s="23" t="s">
        <v>135</v>
      </c>
      <c r="AU212" s="23" t="s">
        <v>89</v>
      </c>
      <c r="AY212" s="23" t="s">
        <v>131</v>
      </c>
      <c r="BE212" s="230">
        <f>IF(N212="základní",J212,0)</f>
        <v>0</v>
      </c>
      <c r="BF212" s="230">
        <f>IF(N212="snížená",J212,0)</f>
        <v>0</v>
      </c>
      <c r="BG212" s="230">
        <f>IF(N212="zákl. přenesená",J212,0)</f>
        <v>0</v>
      </c>
      <c r="BH212" s="230">
        <f>IF(N212="sníž. přenesená",J212,0)</f>
        <v>0</v>
      </c>
      <c r="BI212" s="230">
        <f>IF(N212="nulová",J212,0)</f>
        <v>0</v>
      </c>
      <c r="BJ212" s="23" t="s">
        <v>23</v>
      </c>
      <c r="BK212" s="230">
        <f>ROUND(I212*H212,2)</f>
        <v>0</v>
      </c>
      <c r="BL212" s="23" t="s">
        <v>268</v>
      </c>
      <c r="BM212" s="23" t="s">
        <v>792</v>
      </c>
    </row>
    <row r="213" s="1" customFormat="1">
      <c r="B213" s="46"/>
      <c r="C213" s="74"/>
      <c r="D213" s="237" t="s">
        <v>176</v>
      </c>
      <c r="E213" s="74"/>
      <c r="F213" s="238" t="s">
        <v>793</v>
      </c>
      <c r="G213" s="74"/>
      <c r="H213" s="74"/>
      <c r="I213" s="190"/>
      <c r="J213" s="74"/>
      <c r="K213" s="74"/>
      <c r="L213" s="72"/>
      <c r="M213" s="285"/>
      <c r="N213" s="232"/>
      <c r="O213" s="232"/>
      <c r="P213" s="232"/>
      <c r="Q213" s="232"/>
      <c r="R213" s="232"/>
      <c r="S213" s="232"/>
      <c r="T213" s="286"/>
      <c r="AT213" s="23" t="s">
        <v>176</v>
      </c>
      <c r="AU213" s="23" t="s">
        <v>89</v>
      </c>
    </row>
    <row r="214" s="1" customFormat="1" ht="6.96" customHeight="1">
      <c r="B214" s="67"/>
      <c r="C214" s="68"/>
      <c r="D214" s="68"/>
      <c r="E214" s="68"/>
      <c r="F214" s="68"/>
      <c r="G214" s="68"/>
      <c r="H214" s="68"/>
      <c r="I214" s="165"/>
      <c r="J214" s="68"/>
      <c r="K214" s="68"/>
      <c r="L214" s="72"/>
    </row>
  </sheetData>
  <sheetProtection sheet="1" autoFilter="0" formatColumns="0" formatRows="0" objects="1" scenarios="1" spinCount="100000" saltValue="PTCKUzoEhKLFwPzzWoWQL3bE/UgffG4BXSEElvbP9Er7qn666CbCC0CRTUSgY/2lhd2Et4CSXbgpal63vzDZKA==" hashValue="xaCPVwI+5nYbTFzX0pqcjUCqnl+YkyIlUkkXmP2HPL5T3xXglnD7eXiiEVULwZU3db3HQHa1ZTAVdK7Y9Mwd3A==" algorithmName="SHA-512" password="CC35"/>
  <autoFilter ref="C82:K213"/>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95</v>
      </c>
    </row>
    <row r="3" ht="6.96" customHeight="1">
      <c r="B3" s="24"/>
      <c r="C3" s="25"/>
      <c r="D3" s="25"/>
      <c r="E3" s="25"/>
      <c r="F3" s="25"/>
      <c r="G3" s="25"/>
      <c r="H3" s="25"/>
      <c r="I3" s="140"/>
      <c r="J3" s="25"/>
      <c r="K3" s="26"/>
      <c r="AT3" s="23" t="s">
        <v>89</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235" t="str">
        <f>'Rekapitulace stavby'!K6</f>
        <v xml:space="preserve">Oprava  sklepních prostor v objektu Gurťjevova 11,Ostrava - Zábřeh</v>
      </c>
      <c r="F7" s="39"/>
      <c r="G7" s="39"/>
      <c r="H7" s="39"/>
      <c r="I7" s="141"/>
      <c r="J7" s="28"/>
      <c r="K7" s="30"/>
    </row>
    <row r="8" s="1" customFormat="1">
      <c r="B8" s="46"/>
      <c r="C8" s="47"/>
      <c r="D8" s="39" t="s">
        <v>152</v>
      </c>
      <c r="E8" s="47"/>
      <c r="F8" s="47"/>
      <c r="G8" s="47"/>
      <c r="H8" s="47"/>
      <c r="I8" s="142"/>
      <c r="J8" s="47"/>
      <c r="K8" s="51"/>
    </row>
    <row r="9" s="1" customFormat="1" ht="36.96" customHeight="1">
      <c r="B9" s="46"/>
      <c r="C9" s="47"/>
      <c r="D9" s="47"/>
      <c r="E9" s="143" t="s">
        <v>794</v>
      </c>
      <c r="F9" s="47"/>
      <c r="G9" s="47"/>
      <c r="H9" s="47"/>
      <c r="I9" s="142"/>
      <c r="J9" s="47"/>
      <c r="K9" s="51"/>
    </row>
    <row r="10" s="1" customFormat="1">
      <c r="B10" s="46"/>
      <c r="C10" s="47"/>
      <c r="D10" s="47"/>
      <c r="E10" s="47"/>
      <c r="F10" s="47"/>
      <c r="G10" s="47"/>
      <c r="H10" s="47"/>
      <c r="I10" s="142"/>
      <c r="J10" s="47"/>
      <c r="K10" s="51"/>
    </row>
    <row r="11" s="1" customFormat="1" ht="14.4" customHeight="1">
      <c r="B11" s="46"/>
      <c r="C11" s="47"/>
      <c r="D11" s="39" t="s">
        <v>20</v>
      </c>
      <c r="E11" s="47"/>
      <c r="F11" s="34" t="s">
        <v>21</v>
      </c>
      <c r="G11" s="47"/>
      <c r="H11" s="47"/>
      <c r="I11" s="144" t="s">
        <v>22</v>
      </c>
      <c r="J11" s="34" t="s">
        <v>41</v>
      </c>
      <c r="K11" s="51"/>
    </row>
    <row r="12" s="1" customFormat="1" ht="14.4" customHeight="1">
      <c r="B12" s="46"/>
      <c r="C12" s="47"/>
      <c r="D12" s="39" t="s">
        <v>24</v>
      </c>
      <c r="E12" s="47"/>
      <c r="F12" s="34" t="s">
        <v>25</v>
      </c>
      <c r="G12" s="47"/>
      <c r="H12" s="47"/>
      <c r="I12" s="144" t="s">
        <v>26</v>
      </c>
      <c r="J12" s="145" t="str">
        <f>'Rekapitulace stavby'!AN8</f>
        <v>8. 6. 2018</v>
      </c>
      <c r="K12" s="51"/>
    </row>
    <row r="13" s="1" customFormat="1" ht="10.8" customHeight="1">
      <c r="B13" s="46"/>
      <c r="C13" s="47"/>
      <c r="D13" s="47"/>
      <c r="E13" s="47"/>
      <c r="F13" s="47"/>
      <c r="G13" s="47"/>
      <c r="H13" s="47"/>
      <c r="I13" s="142"/>
      <c r="J13" s="47"/>
      <c r="K13" s="51"/>
    </row>
    <row r="14" s="1" customFormat="1" ht="14.4" customHeight="1">
      <c r="B14" s="46"/>
      <c r="C14" s="47"/>
      <c r="D14" s="39" t="s">
        <v>32</v>
      </c>
      <c r="E14" s="47"/>
      <c r="F14" s="47"/>
      <c r="G14" s="47"/>
      <c r="H14" s="47"/>
      <c r="I14" s="144" t="s">
        <v>33</v>
      </c>
      <c r="J14" s="34" t="s">
        <v>34</v>
      </c>
      <c r="K14" s="51"/>
    </row>
    <row r="15" s="1" customFormat="1" ht="18" customHeight="1">
      <c r="B15" s="46"/>
      <c r="C15" s="47"/>
      <c r="D15" s="47"/>
      <c r="E15" s="34" t="s">
        <v>35</v>
      </c>
      <c r="F15" s="47"/>
      <c r="G15" s="47"/>
      <c r="H15" s="47"/>
      <c r="I15" s="144" t="s">
        <v>36</v>
      </c>
      <c r="J15" s="34" t="s">
        <v>37</v>
      </c>
      <c r="K15" s="51"/>
    </row>
    <row r="16" s="1" customFormat="1" ht="6.96" customHeight="1">
      <c r="B16" s="46"/>
      <c r="C16" s="47"/>
      <c r="D16" s="47"/>
      <c r="E16" s="47"/>
      <c r="F16" s="47"/>
      <c r="G16" s="47"/>
      <c r="H16" s="47"/>
      <c r="I16" s="142"/>
      <c r="J16" s="47"/>
      <c r="K16" s="51"/>
    </row>
    <row r="17" s="1" customFormat="1" ht="14.4" customHeight="1">
      <c r="B17" s="46"/>
      <c r="C17" s="47"/>
      <c r="D17" s="39" t="s">
        <v>38</v>
      </c>
      <c r="E17" s="47"/>
      <c r="F17" s="47"/>
      <c r="G17" s="47"/>
      <c r="H17" s="47"/>
      <c r="I17" s="144"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4" t="s">
        <v>36</v>
      </c>
      <c r="J18" s="34" t="str">
        <f>IF('Rekapitulace stavby'!AN14="Vyplň údaj","",IF('Rekapitulace stavby'!AN14="","",'Rekapitulace stavby'!AN14))</f>
        <v/>
      </c>
      <c r="K18" s="51"/>
    </row>
    <row r="19" s="1" customFormat="1" ht="6.96" customHeight="1">
      <c r="B19" s="46"/>
      <c r="C19" s="47"/>
      <c r="D19" s="47"/>
      <c r="E19" s="47"/>
      <c r="F19" s="47"/>
      <c r="G19" s="47"/>
      <c r="H19" s="47"/>
      <c r="I19" s="142"/>
      <c r="J19" s="47"/>
      <c r="K19" s="51"/>
    </row>
    <row r="20" s="1" customFormat="1" ht="14.4" customHeight="1">
      <c r="B20" s="46"/>
      <c r="C20" s="47"/>
      <c r="D20" s="39" t="s">
        <v>40</v>
      </c>
      <c r="E20" s="47"/>
      <c r="F20" s="47"/>
      <c r="G20" s="47"/>
      <c r="H20" s="47"/>
      <c r="I20" s="144" t="s">
        <v>33</v>
      </c>
      <c r="J20" s="34" t="s">
        <v>531</v>
      </c>
      <c r="K20" s="51"/>
    </row>
    <row r="21" s="1" customFormat="1" ht="18" customHeight="1">
      <c r="B21" s="46"/>
      <c r="C21" s="47"/>
      <c r="D21" s="47"/>
      <c r="E21" s="34" t="s">
        <v>532</v>
      </c>
      <c r="F21" s="47"/>
      <c r="G21" s="47"/>
      <c r="H21" s="47"/>
      <c r="I21" s="144" t="s">
        <v>36</v>
      </c>
      <c r="J21" s="34" t="s">
        <v>533</v>
      </c>
      <c r="K21" s="51"/>
    </row>
    <row r="22" s="1" customFormat="1" ht="6.96" customHeight="1">
      <c r="B22" s="46"/>
      <c r="C22" s="47"/>
      <c r="D22" s="47"/>
      <c r="E22" s="47"/>
      <c r="F22" s="47"/>
      <c r="G22" s="47"/>
      <c r="H22" s="47"/>
      <c r="I22" s="142"/>
      <c r="J22" s="47"/>
      <c r="K22" s="51"/>
    </row>
    <row r="23" s="1" customFormat="1" ht="14.4" customHeight="1">
      <c r="B23" s="46"/>
      <c r="C23" s="47"/>
      <c r="D23" s="39" t="s">
        <v>44</v>
      </c>
      <c r="E23" s="47"/>
      <c r="F23" s="47"/>
      <c r="G23" s="47"/>
      <c r="H23" s="47"/>
      <c r="I23" s="142"/>
      <c r="J23" s="47"/>
      <c r="K23" s="51"/>
    </row>
    <row r="24" s="6" customFormat="1" ht="16.5" customHeight="1">
      <c r="B24" s="147"/>
      <c r="C24" s="148"/>
      <c r="D24" s="148"/>
      <c r="E24" s="44" t="s">
        <v>41</v>
      </c>
      <c r="F24" s="44"/>
      <c r="G24" s="44"/>
      <c r="H24" s="44"/>
      <c r="I24" s="149"/>
      <c r="J24" s="148"/>
      <c r="K24" s="150"/>
    </row>
    <row r="25" s="1" customFormat="1" ht="6.96" customHeight="1">
      <c r="B25" s="46"/>
      <c r="C25" s="47"/>
      <c r="D25" s="47"/>
      <c r="E25" s="47"/>
      <c r="F25" s="47"/>
      <c r="G25" s="47"/>
      <c r="H25" s="47"/>
      <c r="I25" s="142"/>
      <c r="J25" s="47"/>
      <c r="K25" s="51"/>
    </row>
    <row r="26" s="1" customFormat="1" ht="6.96" customHeight="1">
      <c r="B26" s="46"/>
      <c r="C26" s="47"/>
      <c r="D26" s="106"/>
      <c r="E26" s="106"/>
      <c r="F26" s="106"/>
      <c r="G26" s="106"/>
      <c r="H26" s="106"/>
      <c r="I26" s="151"/>
      <c r="J26" s="106"/>
      <c r="K26" s="152"/>
    </row>
    <row r="27" s="1" customFormat="1" ht="25.44" customHeight="1">
      <c r="B27" s="46"/>
      <c r="C27" s="47"/>
      <c r="D27" s="153" t="s">
        <v>46</v>
      </c>
      <c r="E27" s="47"/>
      <c r="F27" s="47"/>
      <c r="G27" s="47"/>
      <c r="H27" s="47"/>
      <c r="I27" s="142"/>
      <c r="J27" s="154">
        <f>ROUND(J82,2)</f>
        <v>0</v>
      </c>
      <c r="K27" s="51"/>
    </row>
    <row r="28" s="1" customFormat="1" ht="6.96" customHeight="1">
      <c r="B28" s="46"/>
      <c r="C28" s="47"/>
      <c r="D28" s="106"/>
      <c r="E28" s="106"/>
      <c r="F28" s="106"/>
      <c r="G28" s="106"/>
      <c r="H28" s="106"/>
      <c r="I28" s="151"/>
      <c r="J28" s="106"/>
      <c r="K28" s="152"/>
    </row>
    <row r="29" s="1" customFormat="1" ht="14.4" customHeight="1">
      <c r="B29" s="46"/>
      <c r="C29" s="47"/>
      <c r="D29" s="47"/>
      <c r="E29" s="47"/>
      <c r="F29" s="52" t="s">
        <v>48</v>
      </c>
      <c r="G29" s="47"/>
      <c r="H29" s="47"/>
      <c r="I29" s="155" t="s">
        <v>47</v>
      </c>
      <c r="J29" s="52" t="s">
        <v>49</v>
      </c>
      <c r="K29" s="51"/>
    </row>
    <row r="30" s="1" customFormat="1" ht="14.4" customHeight="1">
      <c r="B30" s="46"/>
      <c r="C30" s="47"/>
      <c r="D30" s="55" t="s">
        <v>50</v>
      </c>
      <c r="E30" s="55" t="s">
        <v>51</v>
      </c>
      <c r="F30" s="156">
        <f>ROUND(SUM(BE82:BE130), 2)</f>
        <v>0</v>
      </c>
      <c r="G30" s="47"/>
      <c r="H30" s="47"/>
      <c r="I30" s="157">
        <v>0.20999999999999999</v>
      </c>
      <c r="J30" s="156">
        <f>ROUND(ROUND((SUM(BE82:BE130)), 2)*I30, 2)</f>
        <v>0</v>
      </c>
      <c r="K30" s="51"/>
    </row>
    <row r="31" s="1" customFormat="1" ht="14.4" customHeight="1">
      <c r="B31" s="46"/>
      <c r="C31" s="47"/>
      <c r="D31" s="47"/>
      <c r="E31" s="55" t="s">
        <v>52</v>
      </c>
      <c r="F31" s="156">
        <f>ROUND(SUM(BF82:BF130), 2)</f>
        <v>0</v>
      </c>
      <c r="G31" s="47"/>
      <c r="H31" s="47"/>
      <c r="I31" s="157">
        <v>0.14999999999999999</v>
      </c>
      <c r="J31" s="156">
        <f>ROUND(ROUND((SUM(BF82:BF130)), 2)*I31, 2)</f>
        <v>0</v>
      </c>
      <c r="K31" s="51"/>
    </row>
    <row r="32" hidden="1" s="1" customFormat="1" ht="14.4" customHeight="1">
      <c r="B32" s="46"/>
      <c r="C32" s="47"/>
      <c r="D32" s="47"/>
      <c r="E32" s="55" t="s">
        <v>53</v>
      </c>
      <c r="F32" s="156">
        <f>ROUND(SUM(BG82:BG130), 2)</f>
        <v>0</v>
      </c>
      <c r="G32" s="47"/>
      <c r="H32" s="47"/>
      <c r="I32" s="157">
        <v>0.20999999999999999</v>
      </c>
      <c r="J32" s="156">
        <v>0</v>
      </c>
      <c r="K32" s="51"/>
    </row>
    <row r="33" hidden="1" s="1" customFormat="1" ht="14.4" customHeight="1">
      <c r="B33" s="46"/>
      <c r="C33" s="47"/>
      <c r="D33" s="47"/>
      <c r="E33" s="55" t="s">
        <v>54</v>
      </c>
      <c r="F33" s="156">
        <f>ROUND(SUM(BH82:BH130), 2)</f>
        <v>0</v>
      </c>
      <c r="G33" s="47"/>
      <c r="H33" s="47"/>
      <c r="I33" s="157">
        <v>0.14999999999999999</v>
      </c>
      <c r="J33" s="156">
        <v>0</v>
      </c>
      <c r="K33" s="51"/>
    </row>
    <row r="34" hidden="1" s="1" customFormat="1" ht="14.4" customHeight="1">
      <c r="B34" s="46"/>
      <c r="C34" s="47"/>
      <c r="D34" s="47"/>
      <c r="E34" s="55" t="s">
        <v>55</v>
      </c>
      <c r="F34" s="156">
        <f>ROUND(SUM(BI82:BI130), 2)</f>
        <v>0</v>
      </c>
      <c r="G34" s="47"/>
      <c r="H34" s="47"/>
      <c r="I34" s="157">
        <v>0</v>
      </c>
      <c r="J34" s="156">
        <v>0</v>
      </c>
      <c r="K34" s="51"/>
    </row>
    <row r="35" s="1" customFormat="1" ht="6.96" customHeight="1">
      <c r="B35" s="46"/>
      <c r="C35" s="47"/>
      <c r="D35" s="47"/>
      <c r="E35" s="47"/>
      <c r="F35" s="47"/>
      <c r="G35" s="47"/>
      <c r="H35" s="47"/>
      <c r="I35" s="142"/>
      <c r="J35" s="47"/>
      <c r="K35" s="51"/>
    </row>
    <row r="36" s="1" customFormat="1" ht="25.44" customHeight="1">
      <c r="B36" s="46"/>
      <c r="C36" s="158"/>
      <c r="D36" s="159" t="s">
        <v>56</v>
      </c>
      <c r="E36" s="98"/>
      <c r="F36" s="98"/>
      <c r="G36" s="160" t="s">
        <v>57</v>
      </c>
      <c r="H36" s="161" t="s">
        <v>58</v>
      </c>
      <c r="I36" s="162"/>
      <c r="J36" s="163">
        <f>SUM(J27:J34)</f>
        <v>0</v>
      </c>
      <c r="K36" s="164"/>
    </row>
    <row r="37" s="1" customFormat="1" ht="14.4" customHeight="1">
      <c r="B37" s="67"/>
      <c r="C37" s="68"/>
      <c r="D37" s="68"/>
      <c r="E37" s="68"/>
      <c r="F37" s="68"/>
      <c r="G37" s="68"/>
      <c r="H37" s="68"/>
      <c r="I37" s="165"/>
      <c r="J37" s="68"/>
      <c r="K37" s="69"/>
    </row>
    <row r="41" s="1" customFormat="1" ht="6.96" customHeight="1">
      <c r="B41" s="166"/>
      <c r="C41" s="167"/>
      <c r="D41" s="167"/>
      <c r="E41" s="167"/>
      <c r="F41" s="167"/>
      <c r="G41" s="167"/>
      <c r="H41" s="167"/>
      <c r="I41" s="168"/>
      <c r="J41" s="167"/>
      <c r="K41" s="169"/>
    </row>
    <row r="42" s="1" customFormat="1" ht="36.96" customHeight="1">
      <c r="B42" s="46"/>
      <c r="C42" s="29" t="s">
        <v>105</v>
      </c>
      <c r="D42" s="47"/>
      <c r="E42" s="47"/>
      <c r="F42" s="47"/>
      <c r="G42" s="47"/>
      <c r="H42" s="47"/>
      <c r="I42" s="142"/>
      <c r="J42" s="47"/>
      <c r="K42" s="51"/>
    </row>
    <row r="43" s="1" customFormat="1" ht="6.96" customHeight="1">
      <c r="B43" s="46"/>
      <c r="C43" s="47"/>
      <c r="D43" s="47"/>
      <c r="E43" s="47"/>
      <c r="F43" s="47"/>
      <c r="G43" s="47"/>
      <c r="H43" s="47"/>
      <c r="I43" s="142"/>
      <c r="J43" s="47"/>
      <c r="K43" s="51"/>
    </row>
    <row r="44" s="1" customFormat="1" ht="14.4" customHeight="1">
      <c r="B44" s="46"/>
      <c r="C44" s="39" t="s">
        <v>18</v>
      </c>
      <c r="D44" s="47"/>
      <c r="E44" s="47"/>
      <c r="F44" s="47"/>
      <c r="G44" s="47"/>
      <c r="H44" s="47"/>
      <c r="I44" s="142"/>
      <c r="J44" s="47"/>
      <c r="K44" s="51"/>
    </row>
    <row r="45" s="1" customFormat="1" ht="16.5" customHeight="1">
      <c r="B45" s="46"/>
      <c r="C45" s="47"/>
      <c r="D45" s="47"/>
      <c r="E45" s="235" t="str">
        <f>E7</f>
        <v xml:space="preserve">Oprava  sklepních prostor v objektu Gurťjevova 11,Ostrava - Zábřeh</v>
      </c>
      <c r="F45" s="39"/>
      <c r="G45" s="39"/>
      <c r="H45" s="39"/>
      <c r="I45" s="142"/>
      <c r="J45" s="47"/>
      <c r="K45" s="51"/>
    </row>
    <row r="46" s="1" customFormat="1" ht="14.4" customHeight="1">
      <c r="B46" s="46"/>
      <c r="C46" s="39" t="s">
        <v>152</v>
      </c>
      <c r="D46" s="47"/>
      <c r="E46" s="47"/>
      <c r="F46" s="47"/>
      <c r="G46" s="47"/>
      <c r="H46" s="47"/>
      <c r="I46" s="142"/>
      <c r="J46" s="47"/>
      <c r="K46" s="51"/>
    </row>
    <row r="47" s="1" customFormat="1" ht="17.25" customHeight="1">
      <c r="B47" s="46"/>
      <c r="C47" s="47"/>
      <c r="D47" s="47"/>
      <c r="E47" s="143" t="str">
        <f>E9</f>
        <v xml:space="preserve">D.1.4.2 - Oprava sklepních prostor - Vytápění </v>
      </c>
      <c r="F47" s="47"/>
      <c r="G47" s="47"/>
      <c r="H47" s="47"/>
      <c r="I47" s="142"/>
      <c r="J47" s="47"/>
      <c r="K47" s="51"/>
    </row>
    <row r="48" s="1" customFormat="1" ht="6.96" customHeight="1">
      <c r="B48" s="46"/>
      <c r="C48" s="47"/>
      <c r="D48" s="47"/>
      <c r="E48" s="47"/>
      <c r="F48" s="47"/>
      <c r="G48" s="47"/>
      <c r="H48" s="47"/>
      <c r="I48" s="142"/>
      <c r="J48" s="47"/>
      <c r="K48" s="51"/>
    </row>
    <row r="49" s="1" customFormat="1" ht="18" customHeight="1">
      <c r="B49" s="46"/>
      <c r="C49" s="39" t="s">
        <v>24</v>
      </c>
      <c r="D49" s="47"/>
      <c r="E49" s="47"/>
      <c r="F49" s="34" t="str">
        <f>F12</f>
        <v xml:space="preserve">Ostrava-Zábřeh </v>
      </c>
      <c r="G49" s="47"/>
      <c r="H49" s="47"/>
      <c r="I49" s="144" t="s">
        <v>26</v>
      </c>
      <c r="J49" s="145" t="str">
        <f>IF(J12="","",J12)</f>
        <v>8. 6. 2018</v>
      </c>
      <c r="K49" s="51"/>
    </row>
    <row r="50" s="1" customFormat="1" ht="6.96" customHeight="1">
      <c r="B50" s="46"/>
      <c r="C50" s="47"/>
      <c r="D50" s="47"/>
      <c r="E50" s="47"/>
      <c r="F50" s="47"/>
      <c r="G50" s="47"/>
      <c r="H50" s="47"/>
      <c r="I50" s="142"/>
      <c r="J50" s="47"/>
      <c r="K50" s="51"/>
    </row>
    <row r="51" s="1" customFormat="1">
      <c r="B51" s="46"/>
      <c r="C51" s="39" t="s">
        <v>32</v>
      </c>
      <c r="D51" s="47"/>
      <c r="E51" s="47"/>
      <c r="F51" s="34" t="str">
        <f>E15</f>
        <v xml:space="preserve">Statutár.město Ostrava,Městský obvod Ostrava-Jih </v>
      </c>
      <c r="G51" s="47"/>
      <c r="H51" s="47"/>
      <c r="I51" s="144" t="s">
        <v>40</v>
      </c>
      <c r="J51" s="44" t="str">
        <f>E21</f>
        <v xml:space="preserve">Lenka Jerakasová  </v>
      </c>
      <c r="K51" s="51"/>
    </row>
    <row r="52" s="1" customFormat="1" ht="14.4" customHeight="1">
      <c r="B52" s="46"/>
      <c r="C52" s="39" t="s">
        <v>38</v>
      </c>
      <c r="D52" s="47"/>
      <c r="E52" s="47"/>
      <c r="F52" s="34" t="str">
        <f>IF(E18="","",E18)</f>
        <v/>
      </c>
      <c r="G52" s="47"/>
      <c r="H52" s="47"/>
      <c r="I52" s="142"/>
      <c r="J52" s="170"/>
      <c r="K52" s="51"/>
    </row>
    <row r="53" s="1" customFormat="1" ht="10.32" customHeight="1">
      <c r="B53" s="46"/>
      <c r="C53" s="47"/>
      <c r="D53" s="47"/>
      <c r="E53" s="47"/>
      <c r="F53" s="47"/>
      <c r="G53" s="47"/>
      <c r="H53" s="47"/>
      <c r="I53" s="142"/>
      <c r="J53" s="47"/>
      <c r="K53" s="51"/>
    </row>
    <row r="54" s="1" customFormat="1" ht="29.28" customHeight="1">
      <c r="B54" s="46"/>
      <c r="C54" s="171" t="s">
        <v>106</v>
      </c>
      <c r="D54" s="158"/>
      <c r="E54" s="158"/>
      <c r="F54" s="158"/>
      <c r="G54" s="158"/>
      <c r="H54" s="158"/>
      <c r="I54" s="172"/>
      <c r="J54" s="173" t="s">
        <v>107</v>
      </c>
      <c r="K54" s="174"/>
    </row>
    <row r="55" s="1" customFormat="1" ht="10.32" customHeight="1">
      <c r="B55" s="46"/>
      <c r="C55" s="47"/>
      <c r="D55" s="47"/>
      <c r="E55" s="47"/>
      <c r="F55" s="47"/>
      <c r="G55" s="47"/>
      <c r="H55" s="47"/>
      <c r="I55" s="142"/>
      <c r="J55" s="47"/>
      <c r="K55" s="51"/>
    </row>
    <row r="56" s="1" customFormat="1" ht="29.28" customHeight="1">
      <c r="B56" s="46"/>
      <c r="C56" s="175" t="s">
        <v>108</v>
      </c>
      <c r="D56" s="47"/>
      <c r="E56" s="47"/>
      <c r="F56" s="47"/>
      <c r="G56" s="47"/>
      <c r="H56" s="47"/>
      <c r="I56" s="142"/>
      <c r="J56" s="154">
        <f>J82</f>
        <v>0</v>
      </c>
      <c r="K56" s="51"/>
      <c r="AU56" s="23" t="s">
        <v>109</v>
      </c>
    </row>
    <row r="57" s="7" customFormat="1" ht="24.96" customHeight="1">
      <c r="B57" s="176"/>
      <c r="C57" s="177"/>
      <c r="D57" s="178" t="s">
        <v>159</v>
      </c>
      <c r="E57" s="179"/>
      <c r="F57" s="179"/>
      <c r="G57" s="179"/>
      <c r="H57" s="179"/>
      <c r="I57" s="180"/>
      <c r="J57" s="181">
        <f>J83</f>
        <v>0</v>
      </c>
      <c r="K57" s="182"/>
    </row>
    <row r="58" s="8" customFormat="1" ht="19.92" customHeight="1">
      <c r="B58" s="183"/>
      <c r="C58" s="184"/>
      <c r="D58" s="185" t="s">
        <v>795</v>
      </c>
      <c r="E58" s="186"/>
      <c r="F58" s="186"/>
      <c r="G58" s="186"/>
      <c r="H58" s="186"/>
      <c r="I58" s="187"/>
      <c r="J58" s="188">
        <f>J84</f>
        <v>0</v>
      </c>
      <c r="K58" s="189"/>
    </row>
    <row r="59" s="8" customFormat="1" ht="19.92" customHeight="1">
      <c r="B59" s="183"/>
      <c r="C59" s="184"/>
      <c r="D59" s="185" t="s">
        <v>796</v>
      </c>
      <c r="E59" s="186"/>
      <c r="F59" s="186"/>
      <c r="G59" s="186"/>
      <c r="H59" s="186"/>
      <c r="I59" s="187"/>
      <c r="J59" s="188">
        <f>J97</f>
        <v>0</v>
      </c>
      <c r="K59" s="189"/>
    </row>
    <row r="60" s="8" customFormat="1" ht="19.92" customHeight="1">
      <c r="B60" s="183"/>
      <c r="C60" s="184"/>
      <c r="D60" s="185" t="s">
        <v>797</v>
      </c>
      <c r="E60" s="186"/>
      <c r="F60" s="186"/>
      <c r="G60" s="186"/>
      <c r="H60" s="186"/>
      <c r="I60" s="187"/>
      <c r="J60" s="188">
        <f>J110</f>
        <v>0</v>
      </c>
      <c r="K60" s="189"/>
    </row>
    <row r="61" s="8" customFormat="1" ht="19.92" customHeight="1">
      <c r="B61" s="183"/>
      <c r="C61" s="184"/>
      <c r="D61" s="185" t="s">
        <v>165</v>
      </c>
      <c r="E61" s="186"/>
      <c r="F61" s="186"/>
      <c r="G61" s="186"/>
      <c r="H61" s="186"/>
      <c r="I61" s="187"/>
      <c r="J61" s="188">
        <f>J126</f>
        <v>0</v>
      </c>
      <c r="K61" s="189"/>
    </row>
    <row r="62" s="7" customFormat="1" ht="24.96" customHeight="1">
      <c r="B62" s="176"/>
      <c r="C62" s="177"/>
      <c r="D62" s="178" t="s">
        <v>798</v>
      </c>
      <c r="E62" s="179"/>
      <c r="F62" s="179"/>
      <c r="G62" s="179"/>
      <c r="H62" s="179"/>
      <c r="I62" s="180"/>
      <c r="J62" s="181">
        <f>J129</f>
        <v>0</v>
      </c>
      <c r="K62" s="182"/>
    </row>
    <row r="63" s="1" customFormat="1" ht="21.84" customHeight="1">
      <c r="B63" s="46"/>
      <c r="C63" s="47"/>
      <c r="D63" s="47"/>
      <c r="E63" s="47"/>
      <c r="F63" s="47"/>
      <c r="G63" s="47"/>
      <c r="H63" s="47"/>
      <c r="I63" s="142"/>
      <c r="J63" s="47"/>
      <c r="K63" s="51"/>
    </row>
    <row r="64" s="1" customFormat="1" ht="6.96" customHeight="1">
      <c r="B64" s="67"/>
      <c r="C64" s="68"/>
      <c r="D64" s="68"/>
      <c r="E64" s="68"/>
      <c r="F64" s="68"/>
      <c r="G64" s="68"/>
      <c r="H64" s="68"/>
      <c r="I64" s="165"/>
      <c r="J64" s="68"/>
      <c r="K64" s="69"/>
    </row>
    <row r="68" s="1" customFormat="1" ht="6.96" customHeight="1">
      <c r="B68" s="70"/>
      <c r="C68" s="71"/>
      <c r="D68" s="71"/>
      <c r="E68" s="71"/>
      <c r="F68" s="71"/>
      <c r="G68" s="71"/>
      <c r="H68" s="71"/>
      <c r="I68" s="168"/>
      <c r="J68" s="71"/>
      <c r="K68" s="71"/>
      <c r="L68" s="72"/>
    </row>
    <row r="69" s="1" customFormat="1" ht="36.96" customHeight="1">
      <c r="B69" s="46"/>
      <c r="C69" s="73" t="s">
        <v>114</v>
      </c>
      <c r="D69" s="74"/>
      <c r="E69" s="74"/>
      <c r="F69" s="74"/>
      <c r="G69" s="74"/>
      <c r="H69" s="74"/>
      <c r="I69" s="190"/>
      <c r="J69" s="74"/>
      <c r="K69" s="74"/>
      <c r="L69" s="72"/>
    </row>
    <row r="70" s="1" customFormat="1" ht="6.96" customHeight="1">
      <c r="B70" s="46"/>
      <c r="C70" s="74"/>
      <c r="D70" s="74"/>
      <c r="E70" s="74"/>
      <c r="F70" s="74"/>
      <c r="G70" s="74"/>
      <c r="H70" s="74"/>
      <c r="I70" s="190"/>
      <c r="J70" s="74"/>
      <c r="K70" s="74"/>
      <c r="L70" s="72"/>
    </row>
    <row r="71" s="1" customFormat="1" ht="14.4" customHeight="1">
      <c r="B71" s="46"/>
      <c r="C71" s="76" t="s">
        <v>18</v>
      </c>
      <c r="D71" s="74"/>
      <c r="E71" s="74"/>
      <c r="F71" s="74"/>
      <c r="G71" s="74"/>
      <c r="H71" s="74"/>
      <c r="I71" s="190"/>
      <c r="J71" s="74"/>
      <c r="K71" s="74"/>
      <c r="L71" s="72"/>
    </row>
    <row r="72" s="1" customFormat="1" ht="16.5" customHeight="1">
      <c r="B72" s="46"/>
      <c r="C72" s="74"/>
      <c r="D72" s="74"/>
      <c r="E72" s="236" t="str">
        <f>E7</f>
        <v xml:space="preserve">Oprava  sklepních prostor v objektu Gurťjevova 11,Ostrava - Zábřeh</v>
      </c>
      <c r="F72" s="76"/>
      <c r="G72" s="76"/>
      <c r="H72" s="76"/>
      <c r="I72" s="190"/>
      <c r="J72" s="74"/>
      <c r="K72" s="74"/>
      <c r="L72" s="72"/>
    </row>
    <row r="73" s="1" customFormat="1" ht="14.4" customHeight="1">
      <c r="B73" s="46"/>
      <c r="C73" s="76" t="s">
        <v>152</v>
      </c>
      <c r="D73" s="74"/>
      <c r="E73" s="74"/>
      <c r="F73" s="74"/>
      <c r="G73" s="74"/>
      <c r="H73" s="74"/>
      <c r="I73" s="190"/>
      <c r="J73" s="74"/>
      <c r="K73" s="74"/>
      <c r="L73" s="72"/>
    </row>
    <row r="74" s="1" customFormat="1" ht="17.25" customHeight="1">
      <c r="B74" s="46"/>
      <c r="C74" s="74"/>
      <c r="D74" s="74"/>
      <c r="E74" s="82" t="str">
        <f>E9</f>
        <v xml:space="preserve">D.1.4.2 - Oprava sklepních prostor - Vytápění </v>
      </c>
      <c r="F74" s="74"/>
      <c r="G74" s="74"/>
      <c r="H74" s="74"/>
      <c r="I74" s="190"/>
      <c r="J74" s="74"/>
      <c r="K74" s="74"/>
      <c r="L74" s="72"/>
    </row>
    <row r="75" s="1" customFormat="1" ht="6.96" customHeight="1">
      <c r="B75" s="46"/>
      <c r="C75" s="74"/>
      <c r="D75" s="74"/>
      <c r="E75" s="74"/>
      <c r="F75" s="74"/>
      <c r="G75" s="74"/>
      <c r="H75" s="74"/>
      <c r="I75" s="190"/>
      <c r="J75" s="74"/>
      <c r="K75" s="74"/>
      <c r="L75" s="72"/>
    </row>
    <row r="76" s="1" customFormat="1" ht="18" customHeight="1">
      <c r="B76" s="46"/>
      <c r="C76" s="76" t="s">
        <v>24</v>
      </c>
      <c r="D76" s="74"/>
      <c r="E76" s="74"/>
      <c r="F76" s="191" t="str">
        <f>F12</f>
        <v xml:space="preserve">Ostrava-Zábřeh </v>
      </c>
      <c r="G76" s="74"/>
      <c r="H76" s="74"/>
      <c r="I76" s="192" t="s">
        <v>26</v>
      </c>
      <c r="J76" s="85" t="str">
        <f>IF(J12="","",J12)</f>
        <v>8. 6. 2018</v>
      </c>
      <c r="K76" s="74"/>
      <c r="L76" s="72"/>
    </row>
    <row r="77" s="1" customFormat="1" ht="6.96" customHeight="1">
      <c r="B77" s="46"/>
      <c r="C77" s="74"/>
      <c r="D77" s="74"/>
      <c r="E77" s="74"/>
      <c r="F77" s="74"/>
      <c r="G77" s="74"/>
      <c r="H77" s="74"/>
      <c r="I77" s="190"/>
      <c r="J77" s="74"/>
      <c r="K77" s="74"/>
      <c r="L77" s="72"/>
    </row>
    <row r="78" s="1" customFormat="1">
      <c r="B78" s="46"/>
      <c r="C78" s="76" t="s">
        <v>32</v>
      </c>
      <c r="D78" s="74"/>
      <c r="E78" s="74"/>
      <c r="F78" s="191" t="str">
        <f>E15</f>
        <v xml:space="preserve">Statutár.město Ostrava,Městský obvod Ostrava-Jih </v>
      </c>
      <c r="G78" s="74"/>
      <c r="H78" s="74"/>
      <c r="I78" s="192" t="s">
        <v>40</v>
      </c>
      <c r="J78" s="191" t="str">
        <f>E21</f>
        <v xml:space="preserve">Lenka Jerakasová  </v>
      </c>
      <c r="K78" s="74"/>
      <c r="L78" s="72"/>
    </row>
    <row r="79" s="1" customFormat="1" ht="14.4" customHeight="1">
      <c r="B79" s="46"/>
      <c r="C79" s="76" t="s">
        <v>38</v>
      </c>
      <c r="D79" s="74"/>
      <c r="E79" s="74"/>
      <c r="F79" s="191" t="str">
        <f>IF(E18="","",E18)</f>
        <v/>
      </c>
      <c r="G79" s="74"/>
      <c r="H79" s="74"/>
      <c r="I79" s="190"/>
      <c r="J79" s="74"/>
      <c r="K79" s="74"/>
      <c r="L79" s="72"/>
    </row>
    <row r="80" s="1" customFormat="1" ht="10.32" customHeight="1">
      <c r="B80" s="46"/>
      <c r="C80" s="74"/>
      <c r="D80" s="74"/>
      <c r="E80" s="74"/>
      <c r="F80" s="74"/>
      <c r="G80" s="74"/>
      <c r="H80" s="74"/>
      <c r="I80" s="190"/>
      <c r="J80" s="74"/>
      <c r="K80" s="74"/>
      <c r="L80" s="72"/>
    </row>
    <row r="81" s="9" customFormat="1" ht="29.28" customHeight="1">
      <c r="B81" s="193"/>
      <c r="C81" s="194" t="s">
        <v>115</v>
      </c>
      <c r="D81" s="195" t="s">
        <v>65</v>
      </c>
      <c r="E81" s="195" t="s">
        <v>61</v>
      </c>
      <c r="F81" s="195" t="s">
        <v>116</v>
      </c>
      <c r="G81" s="195" t="s">
        <v>117</v>
      </c>
      <c r="H81" s="195" t="s">
        <v>118</v>
      </c>
      <c r="I81" s="196" t="s">
        <v>119</v>
      </c>
      <c r="J81" s="195" t="s">
        <v>107</v>
      </c>
      <c r="K81" s="197" t="s">
        <v>120</v>
      </c>
      <c r="L81" s="198"/>
      <c r="M81" s="102" t="s">
        <v>121</v>
      </c>
      <c r="N81" s="103" t="s">
        <v>50</v>
      </c>
      <c r="O81" s="103" t="s">
        <v>122</v>
      </c>
      <c r="P81" s="103" t="s">
        <v>123</v>
      </c>
      <c r="Q81" s="103" t="s">
        <v>124</v>
      </c>
      <c r="R81" s="103" t="s">
        <v>125</v>
      </c>
      <c r="S81" s="103" t="s">
        <v>126</v>
      </c>
      <c r="T81" s="104" t="s">
        <v>127</v>
      </c>
    </row>
    <row r="82" s="1" customFormat="1" ht="29.28" customHeight="1">
      <c r="B82" s="46"/>
      <c r="C82" s="108" t="s">
        <v>108</v>
      </c>
      <c r="D82" s="74"/>
      <c r="E82" s="74"/>
      <c r="F82" s="74"/>
      <c r="G82" s="74"/>
      <c r="H82" s="74"/>
      <c r="I82" s="190"/>
      <c r="J82" s="199">
        <f>BK82</f>
        <v>0</v>
      </c>
      <c r="K82" s="74"/>
      <c r="L82" s="72"/>
      <c r="M82" s="105"/>
      <c r="N82" s="106"/>
      <c r="O82" s="106"/>
      <c r="P82" s="200">
        <f>P83+P129</f>
        <v>0</v>
      </c>
      <c r="Q82" s="106"/>
      <c r="R82" s="200">
        <f>R83+R129</f>
        <v>0.23932000000000001</v>
      </c>
      <c r="S82" s="106"/>
      <c r="T82" s="201">
        <f>T83+T129</f>
        <v>0</v>
      </c>
      <c r="AT82" s="23" t="s">
        <v>79</v>
      </c>
      <c r="AU82" s="23" t="s">
        <v>109</v>
      </c>
      <c r="BK82" s="202">
        <f>BK83+BK129</f>
        <v>0</v>
      </c>
    </row>
    <row r="83" s="10" customFormat="1" ht="37.44" customHeight="1">
      <c r="B83" s="203"/>
      <c r="C83" s="204"/>
      <c r="D83" s="205" t="s">
        <v>79</v>
      </c>
      <c r="E83" s="206" t="s">
        <v>284</v>
      </c>
      <c r="F83" s="206" t="s">
        <v>285</v>
      </c>
      <c r="G83" s="204"/>
      <c r="H83" s="204"/>
      <c r="I83" s="207"/>
      <c r="J83" s="208">
        <f>BK83</f>
        <v>0</v>
      </c>
      <c r="K83" s="204"/>
      <c r="L83" s="209"/>
      <c r="M83" s="210"/>
      <c r="N83" s="211"/>
      <c r="O83" s="211"/>
      <c r="P83" s="212">
        <f>P84+P97+P110+P126</f>
        <v>0</v>
      </c>
      <c r="Q83" s="211"/>
      <c r="R83" s="212">
        <f>R84+R97+R110+R126</f>
        <v>0.23932000000000001</v>
      </c>
      <c r="S83" s="211"/>
      <c r="T83" s="213">
        <f>T84+T97+T110+T126</f>
        <v>0</v>
      </c>
      <c r="AR83" s="214" t="s">
        <v>89</v>
      </c>
      <c r="AT83" s="215" t="s">
        <v>79</v>
      </c>
      <c r="AU83" s="215" t="s">
        <v>80</v>
      </c>
      <c r="AY83" s="214" t="s">
        <v>131</v>
      </c>
      <c r="BK83" s="216">
        <f>BK84+BK97+BK110+BK126</f>
        <v>0</v>
      </c>
    </row>
    <row r="84" s="10" customFormat="1" ht="19.92" customHeight="1">
      <c r="B84" s="203"/>
      <c r="C84" s="204"/>
      <c r="D84" s="205" t="s">
        <v>79</v>
      </c>
      <c r="E84" s="217" t="s">
        <v>799</v>
      </c>
      <c r="F84" s="217" t="s">
        <v>800</v>
      </c>
      <c r="G84" s="204"/>
      <c r="H84" s="204"/>
      <c r="I84" s="207"/>
      <c r="J84" s="218">
        <f>BK84</f>
        <v>0</v>
      </c>
      <c r="K84" s="204"/>
      <c r="L84" s="209"/>
      <c r="M84" s="210"/>
      <c r="N84" s="211"/>
      <c r="O84" s="211"/>
      <c r="P84" s="212">
        <f>SUM(P85:P96)</f>
        <v>0</v>
      </c>
      <c r="Q84" s="211"/>
      <c r="R84" s="212">
        <f>SUM(R85:R96)</f>
        <v>0.043959999999999999</v>
      </c>
      <c r="S84" s="211"/>
      <c r="T84" s="213">
        <f>SUM(T85:T96)</f>
        <v>0</v>
      </c>
      <c r="AR84" s="214" t="s">
        <v>89</v>
      </c>
      <c r="AT84" s="215" t="s">
        <v>79</v>
      </c>
      <c r="AU84" s="215" t="s">
        <v>23</v>
      </c>
      <c r="AY84" s="214" t="s">
        <v>131</v>
      </c>
      <c r="BK84" s="216">
        <f>SUM(BK85:BK96)</f>
        <v>0</v>
      </c>
    </row>
    <row r="85" s="1" customFormat="1" ht="25.5" customHeight="1">
      <c r="B85" s="46"/>
      <c r="C85" s="219" t="s">
        <v>23</v>
      </c>
      <c r="D85" s="219" t="s">
        <v>135</v>
      </c>
      <c r="E85" s="220" t="s">
        <v>801</v>
      </c>
      <c r="F85" s="221" t="s">
        <v>802</v>
      </c>
      <c r="G85" s="222" t="s">
        <v>291</v>
      </c>
      <c r="H85" s="223">
        <v>26</v>
      </c>
      <c r="I85" s="224"/>
      <c r="J85" s="225">
        <f>ROUND(I85*H85,2)</f>
        <v>0</v>
      </c>
      <c r="K85" s="221" t="s">
        <v>139</v>
      </c>
      <c r="L85" s="72"/>
      <c r="M85" s="226" t="s">
        <v>41</v>
      </c>
      <c r="N85" s="227" t="s">
        <v>51</v>
      </c>
      <c r="O85" s="47"/>
      <c r="P85" s="228">
        <f>O85*H85</f>
        <v>0</v>
      </c>
      <c r="Q85" s="228">
        <v>0.0010499999999999999</v>
      </c>
      <c r="R85" s="228">
        <f>Q85*H85</f>
        <v>0.027299999999999998</v>
      </c>
      <c r="S85" s="228">
        <v>0</v>
      </c>
      <c r="T85" s="229">
        <f>S85*H85</f>
        <v>0</v>
      </c>
      <c r="AR85" s="23" t="s">
        <v>268</v>
      </c>
      <c r="AT85" s="23" t="s">
        <v>135</v>
      </c>
      <c r="AU85" s="23" t="s">
        <v>89</v>
      </c>
      <c r="AY85" s="23" t="s">
        <v>131</v>
      </c>
      <c r="BE85" s="230">
        <f>IF(N85="základní",J85,0)</f>
        <v>0</v>
      </c>
      <c r="BF85" s="230">
        <f>IF(N85="snížená",J85,0)</f>
        <v>0</v>
      </c>
      <c r="BG85" s="230">
        <f>IF(N85="zákl. přenesená",J85,0)</f>
        <v>0</v>
      </c>
      <c r="BH85" s="230">
        <f>IF(N85="sníž. přenesená",J85,0)</f>
        <v>0</v>
      </c>
      <c r="BI85" s="230">
        <f>IF(N85="nulová",J85,0)</f>
        <v>0</v>
      </c>
      <c r="BJ85" s="23" t="s">
        <v>23</v>
      </c>
      <c r="BK85" s="230">
        <f>ROUND(I85*H85,2)</f>
        <v>0</v>
      </c>
      <c r="BL85" s="23" t="s">
        <v>268</v>
      </c>
      <c r="BM85" s="23" t="s">
        <v>803</v>
      </c>
    </row>
    <row r="86" s="1" customFormat="1" ht="25.5" customHeight="1">
      <c r="B86" s="46"/>
      <c r="C86" s="219" t="s">
        <v>89</v>
      </c>
      <c r="D86" s="219" t="s">
        <v>135</v>
      </c>
      <c r="E86" s="220" t="s">
        <v>804</v>
      </c>
      <c r="F86" s="221" t="s">
        <v>805</v>
      </c>
      <c r="G86" s="222" t="s">
        <v>291</v>
      </c>
      <c r="H86" s="223">
        <v>6</v>
      </c>
      <c r="I86" s="224"/>
      <c r="J86" s="225">
        <f>ROUND(I86*H86,2)</f>
        <v>0</v>
      </c>
      <c r="K86" s="221" t="s">
        <v>139</v>
      </c>
      <c r="L86" s="72"/>
      <c r="M86" s="226" t="s">
        <v>41</v>
      </c>
      <c r="N86" s="227" t="s">
        <v>51</v>
      </c>
      <c r="O86" s="47"/>
      <c r="P86" s="228">
        <f>O86*H86</f>
        <v>0</v>
      </c>
      <c r="Q86" s="228">
        <v>0.00148</v>
      </c>
      <c r="R86" s="228">
        <f>Q86*H86</f>
        <v>0.008879999999999999</v>
      </c>
      <c r="S86" s="228">
        <v>0</v>
      </c>
      <c r="T86" s="229">
        <f>S86*H86</f>
        <v>0</v>
      </c>
      <c r="AR86" s="23" t="s">
        <v>268</v>
      </c>
      <c r="AT86" s="23" t="s">
        <v>135</v>
      </c>
      <c r="AU86" s="23" t="s">
        <v>89</v>
      </c>
      <c r="AY86" s="23" t="s">
        <v>131</v>
      </c>
      <c r="BE86" s="230">
        <f>IF(N86="základní",J86,0)</f>
        <v>0</v>
      </c>
      <c r="BF86" s="230">
        <f>IF(N86="snížená",J86,0)</f>
        <v>0</v>
      </c>
      <c r="BG86" s="230">
        <f>IF(N86="zákl. přenesená",J86,0)</f>
        <v>0</v>
      </c>
      <c r="BH86" s="230">
        <f>IF(N86="sníž. přenesená",J86,0)</f>
        <v>0</v>
      </c>
      <c r="BI86" s="230">
        <f>IF(N86="nulová",J86,0)</f>
        <v>0</v>
      </c>
      <c r="BJ86" s="23" t="s">
        <v>23</v>
      </c>
      <c r="BK86" s="230">
        <f>ROUND(I86*H86,2)</f>
        <v>0</v>
      </c>
      <c r="BL86" s="23" t="s">
        <v>268</v>
      </c>
      <c r="BM86" s="23" t="s">
        <v>806</v>
      </c>
    </row>
    <row r="87" s="1" customFormat="1" ht="25.5" customHeight="1">
      <c r="B87" s="46"/>
      <c r="C87" s="219" t="s">
        <v>134</v>
      </c>
      <c r="D87" s="219" t="s">
        <v>135</v>
      </c>
      <c r="E87" s="220" t="s">
        <v>807</v>
      </c>
      <c r="F87" s="221" t="s">
        <v>808</v>
      </c>
      <c r="G87" s="222" t="s">
        <v>204</v>
      </c>
      <c r="H87" s="223">
        <v>10</v>
      </c>
      <c r="I87" s="224"/>
      <c r="J87" s="225">
        <f>ROUND(I87*H87,2)</f>
        <v>0</v>
      </c>
      <c r="K87" s="221" t="s">
        <v>139</v>
      </c>
      <c r="L87" s="72"/>
      <c r="M87" s="226" t="s">
        <v>41</v>
      </c>
      <c r="N87" s="227" t="s">
        <v>51</v>
      </c>
      <c r="O87" s="47"/>
      <c r="P87" s="228">
        <f>O87*H87</f>
        <v>0</v>
      </c>
      <c r="Q87" s="228">
        <v>0</v>
      </c>
      <c r="R87" s="228">
        <f>Q87*H87</f>
        <v>0</v>
      </c>
      <c r="S87" s="228">
        <v>0</v>
      </c>
      <c r="T87" s="229">
        <f>S87*H87</f>
        <v>0</v>
      </c>
      <c r="AR87" s="23" t="s">
        <v>268</v>
      </c>
      <c r="AT87" s="23" t="s">
        <v>135</v>
      </c>
      <c r="AU87" s="23" t="s">
        <v>89</v>
      </c>
      <c r="AY87" s="23" t="s">
        <v>131</v>
      </c>
      <c r="BE87" s="230">
        <f>IF(N87="základní",J87,0)</f>
        <v>0</v>
      </c>
      <c r="BF87" s="230">
        <f>IF(N87="snížená",J87,0)</f>
        <v>0</v>
      </c>
      <c r="BG87" s="230">
        <f>IF(N87="zákl. přenesená",J87,0)</f>
        <v>0</v>
      </c>
      <c r="BH87" s="230">
        <f>IF(N87="sníž. přenesená",J87,0)</f>
        <v>0</v>
      </c>
      <c r="BI87" s="230">
        <f>IF(N87="nulová",J87,0)</f>
        <v>0</v>
      </c>
      <c r="BJ87" s="23" t="s">
        <v>23</v>
      </c>
      <c r="BK87" s="230">
        <f>ROUND(I87*H87,2)</f>
        <v>0</v>
      </c>
      <c r="BL87" s="23" t="s">
        <v>268</v>
      </c>
      <c r="BM87" s="23" t="s">
        <v>809</v>
      </c>
    </row>
    <row r="88" s="1" customFormat="1" ht="25.5" customHeight="1">
      <c r="B88" s="46"/>
      <c r="C88" s="219" t="s">
        <v>174</v>
      </c>
      <c r="D88" s="219" t="s">
        <v>135</v>
      </c>
      <c r="E88" s="220" t="s">
        <v>810</v>
      </c>
      <c r="F88" s="221" t="s">
        <v>811</v>
      </c>
      <c r="G88" s="222" t="s">
        <v>204</v>
      </c>
      <c r="H88" s="223">
        <v>2</v>
      </c>
      <c r="I88" s="224"/>
      <c r="J88" s="225">
        <f>ROUND(I88*H88,2)</f>
        <v>0</v>
      </c>
      <c r="K88" s="221" t="s">
        <v>139</v>
      </c>
      <c r="L88" s="72"/>
      <c r="M88" s="226" t="s">
        <v>41</v>
      </c>
      <c r="N88" s="227" t="s">
        <v>51</v>
      </c>
      <c r="O88" s="47"/>
      <c r="P88" s="228">
        <f>O88*H88</f>
        <v>0</v>
      </c>
      <c r="Q88" s="228">
        <v>0</v>
      </c>
      <c r="R88" s="228">
        <f>Q88*H88</f>
        <v>0</v>
      </c>
      <c r="S88" s="228">
        <v>0</v>
      </c>
      <c r="T88" s="229">
        <f>S88*H88</f>
        <v>0</v>
      </c>
      <c r="AR88" s="23" t="s">
        <v>268</v>
      </c>
      <c r="AT88" s="23" t="s">
        <v>135</v>
      </c>
      <c r="AU88" s="23" t="s">
        <v>89</v>
      </c>
      <c r="AY88" s="23" t="s">
        <v>131</v>
      </c>
      <c r="BE88" s="230">
        <f>IF(N88="základní",J88,0)</f>
        <v>0</v>
      </c>
      <c r="BF88" s="230">
        <f>IF(N88="snížená",J88,0)</f>
        <v>0</v>
      </c>
      <c r="BG88" s="230">
        <f>IF(N88="zákl. přenesená",J88,0)</f>
        <v>0</v>
      </c>
      <c r="BH88" s="230">
        <f>IF(N88="sníž. přenesená",J88,0)</f>
        <v>0</v>
      </c>
      <c r="BI88" s="230">
        <f>IF(N88="nulová",J88,0)</f>
        <v>0</v>
      </c>
      <c r="BJ88" s="23" t="s">
        <v>23</v>
      </c>
      <c r="BK88" s="230">
        <f>ROUND(I88*H88,2)</f>
        <v>0</v>
      </c>
      <c r="BL88" s="23" t="s">
        <v>268</v>
      </c>
      <c r="BM88" s="23" t="s">
        <v>812</v>
      </c>
    </row>
    <row r="89" s="1" customFormat="1" ht="25.5" customHeight="1">
      <c r="B89" s="46"/>
      <c r="C89" s="219" t="s">
        <v>130</v>
      </c>
      <c r="D89" s="219" t="s">
        <v>135</v>
      </c>
      <c r="E89" s="220" t="s">
        <v>813</v>
      </c>
      <c r="F89" s="221" t="s">
        <v>814</v>
      </c>
      <c r="G89" s="222" t="s">
        <v>291</v>
      </c>
      <c r="H89" s="223">
        <v>32</v>
      </c>
      <c r="I89" s="224"/>
      <c r="J89" s="225">
        <f>ROUND(I89*H89,2)</f>
        <v>0</v>
      </c>
      <c r="K89" s="221" t="s">
        <v>139</v>
      </c>
      <c r="L89" s="72"/>
      <c r="M89" s="226" t="s">
        <v>41</v>
      </c>
      <c r="N89" s="227" t="s">
        <v>51</v>
      </c>
      <c r="O89" s="47"/>
      <c r="P89" s="228">
        <f>O89*H89</f>
        <v>0</v>
      </c>
      <c r="Q89" s="228">
        <v>0</v>
      </c>
      <c r="R89" s="228">
        <f>Q89*H89</f>
        <v>0</v>
      </c>
      <c r="S89" s="228">
        <v>0</v>
      </c>
      <c r="T89" s="229">
        <f>S89*H89</f>
        <v>0</v>
      </c>
      <c r="AR89" s="23" t="s">
        <v>268</v>
      </c>
      <c r="AT89" s="23" t="s">
        <v>135</v>
      </c>
      <c r="AU89" s="23" t="s">
        <v>89</v>
      </c>
      <c r="AY89" s="23" t="s">
        <v>131</v>
      </c>
      <c r="BE89" s="230">
        <f>IF(N89="základní",J89,0)</f>
        <v>0</v>
      </c>
      <c r="BF89" s="230">
        <f>IF(N89="snížená",J89,0)</f>
        <v>0</v>
      </c>
      <c r="BG89" s="230">
        <f>IF(N89="zákl. přenesená",J89,0)</f>
        <v>0</v>
      </c>
      <c r="BH89" s="230">
        <f>IF(N89="sníž. přenesená",J89,0)</f>
        <v>0</v>
      </c>
      <c r="BI89" s="230">
        <f>IF(N89="nulová",J89,0)</f>
        <v>0</v>
      </c>
      <c r="BJ89" s="23" t="s">
        <v>23</v>
      </c>
      <c r="BK89" s="230">
        <f>ROUND(I89*H89,2)</f>
        <v>0</v>
      </c>
      <c r="BL89" s="23" t="s">
        <v>268</v>
      </c>
      <c r="BM89" s="23" t="s">
        <v>815</v>
      </c>
    </row>
    <row r="90" s="1" customFormat="1">
      <c r="B90" s="46"/>
      <c r="C90" s="74"/>
      <c r="D90" s="237" t="s">
        <v>176</v>
      </c>
      <c r="E90" s="74"/>
      <c r="F90" s="238" t="s">
        <v>816</v>
      </c>
      <c r="G90" s="74"/>
      <c r="H90" s="74"/>
      <c r="I90" s="190"/>
      <c r="J90" s="74"/>
      <c r="K90" s="74"/>
      <c r="L90" s="72"/>
      <c r="M90" s="239"/>
      <c r="N90" s="47"/>
      <c r="O90" s="47"/>
      <c r="P90" s="47"/>
      <c r="Q90" s="47"/>
      <c r="R90" s="47"/>
      <c r="S90" s="47"/>
      <c r="T90" s="95"/>
      <c r="AT90" s="23" t="s">
        <v>176</v>
      </c>
      <c r="AU90" s="23" t="s">
        <v>89</v>
      </c>
    </row>
    <row r="91" s="1" customFormat="1" ht="25.5" customHeight="1">
      <c r="B91" s="46"/>
      <c r="C91" s="219" t="s">
        <v>169</v>
      </c>
      <c r="D91" s="219" t="s">
        <v>135</v>
      </c>
      <c r="E91" s="220" t="s">
        <v>817</v>
      </c>
      <c r="F91" s="221" t="s">
        <v>818</v>
      </c>
      <c r="G91" s="222" t="s">
        <v>204</v>
      </c>
      <c r="H91" s="223">
        <v>2</v>
      </c>
      <c r="I91" s="224"/>
      <c r="J91" s="225">
        <f>ROUND(I91*H91,2)</f>
        <v>0</v>
      </c>
      <c r="K91" s="221" t="s">
        <v>139</v>
      </c>
      <c r="L91" s="72"/>
      <c r="M91" s="226" t="s">
        <v>41</v>
      </c>
      <c r="N91" s="227" t="s">
        <v>51</v>
      </c>
      <c r="O91" s="47"/>
      <c r="P91" s="228">
        <f>O91*H91</f>
        <v>0</v>
      </c>
      <c r="Q91" s="228">
        <v>0.00125</v>
      </c>
      <c r="R91" s="228">
        <f>Q91*H91</f>
        <v>0.0025000000000000001</v>
      </c>
      <c r="S91" s="228">
        <v>0</v>
      </c>
      <c r="T91" s="229">
        <f>S91*H91</f>
        <v>0</v>
      </c>
      <c r="AR91" s="23" t="s">
        <v>268</v>
      </c>
      <c r="AT91" s="23" t="s">
        <v>135</v>
      </c>
      <c r="AU91" s="23" t="s">
        <v>89</v>
      </c>
      <c r="AY91" s="23" t="s">
        <v>131</v>
      </c>
      <c r="BE91" s="230">
        <f>IF(N91="základní",J91,0)</f>
        <v>0</v>
      </c>
      <c r="BF91" s="230">
        <f>IF(N91="snížená",J91,0)</f>
        <v>0</v>
      </c>
      <c r="BG91" s="230">
        <f>IF(N91="zákl. přenesená",J91,0)</f>
        <v>0</v>
      </c>
      <c r="BH91" s="230">
        <f>IF(N91="sníž. přenesená",J91,0)</f>
        <v>0</v>
      </c>
      <c r="BI91" s="230">
        <f>IF(N91="nulová",J91,0)</f>
        <v>0</v>
      </c>
      <c r="BJ91" s="23" t="s">
        <v>23</v>
      </c>
      <c r="BK91" s="230">
        <f>ROUND(I91*H91,2)</f>
        <v>0</v>
      </c>
      <c r="BL91" s="23" t="s">
        <v>268</v>
      </c>
      <c r="BM91" s="23" t="s">
        <v>819</v>
      </c>
    </row>
    <row r="92" s="1" customFormat="1">
      <c r="B92" s="46"/>
      <c r="C92" s="74"/>
      <c r="D92" s="237" t="s">
        <v>176</v>
      </c>
      <c r="E92" s="74"/>
      <c r="F92" s="238" t="s">
        <v>816</v>
      </c>
      <c r="G92" s="74"/>
      <c r="H92" s="74"/>
      <c r="I92" s="190"/>
      <c r="J92" s="74"/>
      <c r="K92" s="74"/>
      <c r="L92" s="72"/>
      <c r="M92" s="239"/>
      <c r="N92" s="47"/>
      <c r="O92" s="47"/>
      <c r="P92" s="47"/>
      <c r="Q92" s="47"/>
      <c r="R92" s="47"/>
      <c r="S92" s="47"/>
      <c r="T92" s="95"/>
      <c r="AT92" s="23" t="s">
        <v>176</v>
      </c>
      <c r="AU92" s="23" t="s">
        <v>89</v>
      </c>
    </row>
    <row r="93" s="1" customFormat="1" ht="25.5" customHeight="1">
      <c r="B93" s="46"/>
      <c r="C93" s="219" t="s">
        <v>211</v>
      </c>
      <c r="D93" s="219" t="s">
        <v>135</v>
      </c>
      <c r="E93" s="220" t="s">
        <v>820</v>
      </c>
      <c r="F93" s="221" t="s">
        <v>821</v>
      </c>
      <c r="G93" s="222" t="s">
        <v>204</v>
      </c>
      <c r="H93" s="223">
        <v>10</v>
      </c>
      <c r="I93" s="224"/>
      <c r="J93" s="225">
        <f>ROUND(I93*H93,2)</f>
        <v>0</v>
      </c>
      <c r="K93" s="221" t="s">
        <v>139</v>
      </c>
      <c r="L93" s="72"/>
      <c r="M93" s="226" t="s">
        <v>41</v>
      </c>
      <c r="N93" s="227" t="s">
        <v>51</v>
      </c>
      <c r="O93" s="47"/>
      <c r="P93" s="228">
        <f>O93*H93</f>
        <v>0</v>
      </c>
      <c r="Q93" s="228">
        <v>0.00042000000000000002</v>
      </c>
      <c r="R93" s="228">
        <f>Q93*H93</f>
        <v>0.0042000000000000006</v>
      </c>
      <c r="S93" s="228">
        <v>0</v>
      </c>
      <c r="T93" s="229">
        <f>S93*H93</f>
        <v>0</v>
      </c>
      <c r="AR93" s="23" t="s">
        <v>268</v>
      </c>
      <c r="AT93" s="23" t="s">
        <v>135</v>
      </c>
      <c r="AU93" s="23" t="s">
        <v>89</v>
      </c>
      <c r="AY93" s="23" t="s">
        <v>131</v>
      </c>
      <c r="BE93" s="230">
        <f>IF(N93="základní",J93,0)</f>
        <v>0</v>
      </c>
      <c r="BF93" s="230">
        <f>IF(N93="snížená",J93,0)</f>
        <v>0</v>
      </c>
      <c r="BG93" s="230">
        <f>IF(N93="zákl. přenesená",J93,0)</f>
        <v>0</v>
      </c>
      <c r="BH93" s="230">
        <f>IF(N93="sníž. přenesená",J93,0)</f>
        <v>0</v>
      </c>
      <c r="BI93" s="230">
        <f>IF(N93="nulová",J93,0)</f>
        <v>0</v>
      </c>
      <c r="BJ93" s="23" t="s">
        <v>23</v>
      </c>
      <c r="BK93" s="230">
        <f>ROUND(I93*H93,2)</f>
        <v>0</v>
      </c>
      <c r="BL93" s="23" t="s">
        <v>268</v>
      </c>
      <c r="BM93" s="23" t="s">
        <v>822</v>
      </c>
    </row>
    <row r="94" s="1" customFormat="1" ht="25.5" customHeight="1">
      <c r="B94" s="46"/>
      <c r="C94" s="219" t="s">
        <v>209</v>
      </c>
      <c r="D94" s="219" t="s">
        <v>135</v>
      </c>
      <c r="E94" s="220" t="s">
        <v>823</v>
      </c>
      <c r="F94" s="221" t="s">
        <v>824</v>
      </c>
      <c r="G94" s="222" t="s">
        <v>204</v>
      </c>
      <c r="H94" s="223">
        <v>2</v>
      </c>
      <c r="I94" s="224"/>
      <c r="J94" s="225">
        <f>ROUND(I94*H94,2)</f>
        <v>0</v>
      </c>
      <c r="K94" s="221" t="s">
        <v>139</v>
      </c>
      <c r="L94" s="72"/>
      <c r="M94" s="226" t="s">
        <v>41</v>
      </c>
      <c r="N94" s="227" t="s">
        <v>51</v>
      </c>
      <c r="O94" s="47"/>
      <c r="P94" s="228">
        <f>O94*H94</f>
        <v>0</v>
      </c>
      <c r="Q94" s="228">
        <v>0.00054000000000000001</v>
      </c>
      <c r="R94" s="228">
        <f>Q94*H94</f>
        <v>0.00108</v>
      </c>
      <c r="S94" s="228">
        <v>0</v>
      </c>
      <c r="T94" s="229">
        <f>S94*H94</f>
        <v>0</v>
      </c>
      <c r="AR94" s="23" t="s">
        <v>268</v>
      </c>
      <c r="AT94" s="23" t="s">
        <v>135</v>
      </c>
      <c r="AU94" s="23" t="s">
        <v>89</v>
      </c>
      <c r="AY94" s="23" t="s">
        <v>131</v>
      </c>
      <c r="BE94" s="230">
        <f>IF(N94="základní",J94,0)</f>
        <v>0</v>
      </c>
      <c r="BF94" s="230">
        <f>IF(N94="snížená",J94,0)</f>
        <v>0</v>
      </c>
      <c r="BG94" s="230">
        <f>IF(N94="zákl. přenesená",J94,0)</f>
        <v>0</v>
      </c>
      <c r="BH94" s="230">
        <f>IF(N94="sníž. přenesená",J94,0)</f>
        <v>0</v>
      </c>
      <c r="BI94" s="230">
        <f>IF(N94="nulová",J94,0)</f>
        <v>0</v>
      </c>
      <c r="BJ94" s="23" t="s">
        <v>23</v>
      </c>
      <c r="BK94" s="230">
        <f>ROUND(I94*H94,2)</f>
        <v>0</v>
      </c>
      <c r="BL94" s="23" t="s">
        <v>268</v>
      </c>
      <c r="BM94" s="23" t="s">
        <v>825</v>
      </c>
    </row>
    <row r="95" s="1" customFormat="1" ht="38.25" customHeight="1">
      <c r="B95" s="46"/>
      <c r="C95" s="219" t="s">
        <v>215</v>
      </c>
      <c r="D95" s="219" t="s">
        <v>135</v>
      </c>
      <c r="E95" s="220" t="s">
        <v>826</v>
      </c>
      <c r="F95" s="221" t="s">
        <v>827</v>
      </c>
      <c r="G95" s="222" t="s">
        <v>255</v>
      </c>
      <c r="H95" s="223">
        <v>0.043999999999999997</v>
      </c>
      <c r="I95" s="224"/>
      <c r="J95" s="225">
        <f>ROUND(I95*H95,2)</f>
        <v>0</v>
      </c>
      <c r="K95" s="221" t="s">
        <v>139</v>
      </c>
      <c r="L95" s="72"/>
      <c r="M95" s="226" t="s">
        <v>41</v>
      </c>
      <c r="N95" s="227" t="s">
        <v>51</v>
      </c>
      <c r="O95" s="47"/>
      <c r="P95" s="228">
        <f>O95*H95</f>
        <v>0</v>
      </c>
      <c r="Q95" s="228">
        <v>0</v>
      </c>
      <c r="R95" s="228">
        <f>Q95*H95</f>
        <v>0</v>
      </c>
      <c r="S95" s="228">
        <v>0</v>
      </c>
      <c r="T95" s="229">
        <f>S95*H95</f>
        <v>0</v>
      </c>
      <c r="AR95" s="23" t="s">
        <v>268</v>
      </c>
      <c r="AT95" s="23" t="s">
        <v>135</v>
      </c>
      <c r="AU95" s="23" t="s">
        <v>89</v>
      </c>
      <c r="AY95" s="23" t="s">
        <v>131</v>
      </c>
      <c r="BE95" s="230">
        <f>IF(N95="základní",J95,0)</f>
        <v>0</v>
      </c>
      <c r="BF95" s="230">
        <f>IF(N95="snížená",J95,0)</f>
        <v>0</v>
      </c>
      <c r="BG95" s="230">
        <f>IF(N95="zákl. přenesená",J95,0)</f>
        <v>0</v>
      </c>
      <c r="BH95" s="230">
        <f>IF(N95="sníž. přenesená",J95,0)</f>
        <v>0</v>
      </c>
      <c r="BI95" s="230">
        <f>IF(N95="nulová",J95,0)</f>
        <v>0</v>
      </c>
      <c r="BJ95" s="23" t="s">
        <v>23</v>
      </c>
      <c r="BK95" s="230">
        <f>ROUND(I95*H95,2)</f>
        <v>0</v>
      </c>
      <c r="BL95" s="23" t="s">
        <v>268</v>
      </c>
      <c r="BM95" s="23" t="s">
        <v>828</v>
      </c>
    </row>
    <row r="96" s="1" customFormat="1">
      <c r="B96" s="46"/>
      <c r="C96" s="74"/>
      <c r="D96" s="237" t="s">
        <v>176</v>
      </c>
      <c r="E96" s="74"/>
      <c r="F96" s="238" t="s">
        <v>829</v>
      </c>
      <c r="G96" s="74"/>
      <c r="H96" s="74"/>
      <c r="I96" s="190"/>
      <c r="J96" s="74"/>
      <c r="K96" s="74"/>
      <c r="L96" s="72"/>
      <c r="M96" s="239"/>
      <c r="N96" s="47"/>
      <c r="O96" s="47"/>
      <c r="P96" s="47"/>
      <c r="Q96" s="47"/>
      <c r="R96" s="47"/>
      <c r="S96" s="47"/>
      <c r="T96" s="95"/>
      <c r="AT96" s="23" t="s">
        <v>176</v>
      </c>
      <c r="AU96" s="23" t="s">
        <v>89</v>
      </c>
    </row>
    <row r="97" s="10" customFormat="1" ht="29.88" customHeight="1">
      <c r="B97" s="203"/>
      <c r="C97" s="204"/>
      <c r="D97" s="205" t="s">
        <v>79</v>
      </c>
      <c r="E97" s="217" t="s">
        <v>830</v>
      </c>
      <c r="F97" s="217" t="s">
        <v>831</v>
      </c>
      <c r="G97" s="204"/>
      <c r="H97" s="204"/>
      <c r="I97" s="207"/>
      <c r="J97" s="218">
        <f>BK97</f>
        <v>0</v>
      </c>
      <c r="K97" s="204"/>
      <c r="L97" s="209"/>
      <c r="M97" s="210"/>
      <c r="N97" s="211"/>
      <c r="O97" s="211"/>
      <c r="P97" s="212">
        <f>SUM(P98:P109)</f>
        <v>0</v>
      </c>
      <c r="Q97" s="211"/>
      <c r="R97" s="212">
        <f>SUM(R98:R109)</f>
        <v>0.0056900000000000006</v>
      </c>
      <c r="S97" s="211"/>
      <c r="T97" s="213">
        <f>SUM(T98:T109)</f>
        <v>0</v>
      </c>
      <c r="AR97" s="214" t="s">
        <v>89</v>
      </c>
      <c r="AT97" s="215" t="s">
        <v>79</v>
      </c>
      <c r="AU97" s="215" t="s">
        <v>23</v>
      </c>
      <c r="AY97" s="214" t="s">
        <v>131</v>
      </c>
      <c r="BK97" s="216">
        <f>SUM(BK98:BK109)</f>
        <v>0</v>
      </c>
    </row>
    <row r="98" s="1" customFormat="1" ht="25.5" customHeight="1">
      <c r="B98" s="46"/>
      <c r="C98" s="219" t="s">
        <v>225</v>
      </c>
      <c r="D98" s="219" t="s">
        <v>135</v>
      </c>
      <c r="E98" s="220" t="s">
        <v>832</v>
      </c>
      <c r="F98" s="221" t="s">
        <v>833</v>
      </c>
      <c r="G98" s="222" t="s">
        <v>204</v>
      </c>
      <c r="H98" s="223">
        <v>5</v>
      </c>
      <c r="I98" s="224"/>
      <c r="J98" s="225">
        <f>ROUND(I98*H98,2)</f>
        <v>0</v>
      </c>
      <c r="K98" s="221" t="s">
        <v>139</v>
      </c>
      <c r="L98" s="72"/>
      <c r="M98" s="226" t="s">
        <v>41</v>
      </c>
      <c r="N98" s="227" t="s">
        <v>51</v>
      </c>
      <c r="O98" s="47"/>
      <c r="P98" s="228">
        <f>O98*H98</f>
        <v>0</v>
      </c>
      <c r="Q98" s="228">
        <v>0.00025000000000000001</v>
      </c>
      <c r="R98" s="228">
        <f>Q98*H98</f>
        <v>0.00125</v>
      </c>
      <c r="S98" s="228">
        <v>0</v>
      </c>
      <c r="T98" s="229">
        <f>S98*H98</f>
        <v>0</v>
      </c>
      <c r="AR98" s="23" t="s">
        <v>268</v>
      </c>
      <c r="AT98" s="23" t="s">
        <v>135</v>
      </c>
      <c r="AU98" s="23" t="s">
        <v>89</v>
      </c>
      <c r="AY98" s="23" t="s">
        <v>131</v>
      </c>
      <c r="BE98" s="230">
        <f>IF(N98="základní",J98,0)</f>
        <v>0</v>
      </c>
      <c r="BF98" s="230">
        <f>IF(N98="snížená",J98,0)</f>
        <v>0</v>
      </c>
      <c r="BG98" s="230">
        <f>IF(N98="zákl. přenesená",J98,0)</f>
        <v>0</v>
      </c>
      <c r="BH98" s="230">
        <f>IF(N98="sníž. přenesená",J98,0)</f>
        <v>0</v>
      </c>
      <c r="BI98" s="230">
        <f>IF(N98="nulová",J98,0)</f>
        <v>0</v>
      </c>
      <c r="BJ98" s="23" t="s">
        <v>23</v>
      </c>
      <c r="BK98" s="230">
        <f>ROUND(I98*H98,2)</f>
        <v>0</v>
      </c>
      <c r="BL98" s="23" t="s">
        <v>268</v>
      </c>
      <c r="BM98" s="23" t="s">
        <v>834</v>
      </c>
    </row>
    <row r="99" s="1" customFormat="1">
      <c r="B99" s="46"/>
      <c r="C99" s="74"/>
      <c r="D99" s="237" t="s">
        <v>176</v>
      </c>
      <c r="E99" s="74"/>
      <c r="F99" s="238" t="s">
        <v>835</v>
      </c>
      <c r="G99" s="74"/>
      <c r="H99" s="74"/>
      <c r="I99" s="190"/>
      <c r="J99" s="74"/>
      <c r="K99" s="74"/>
      <c r="L99" s="72"/>
      <c r="M99" s="239"/>
      <c r="N99" s="47"/>
      <c r="O99" s="47"/>
      <c r="P99" s="47"/>
      <c r="Q99" s="47"/>
      <c r="R99" s="47"/>
      <c r="S99" s="47"/>
      <c r="T99" s="95"/>
      <c r="AT99" s="23" t="s">
        <v>176</v>
      </c>
      <c r="AU99" s="23" t="s">
        <v>89</v>
      </c>
    </row>
    <row r="100" s="1" customFormat="1" ht="25.5" customHeight="1">
      <c r="B100" s="46"/>
      <c r="C100" s="219" t="s">
        <v>232</v>
      </c>
      <c r="D100" s="219" t="s">
        <v>135</v>
      </c>
      <c r="E100" s="220" t="s">
        <v>836</v>
      </c>
      <c r="F100" s="221" t="s">
        <v>837</v>
      </c>
      <c r="G100" s="222" t="s">
        <v>204</v>
      </c>
      <c r="H100" s="223">
        <v>1</v>
      </c>
      <c r="I100" s="224"/>
      <c r="J100" s="225">
        <f>ROUND(I100*H100,2)</f>
        <v>0</v>
      </c>
      <c r="K100" s="221" t="s">
        <v>139</v>
      </c>
      <c r="L100" s="72"/>
      <c r="M100" s="226" t="s">
        <v>41</v>
      </c>
      <c r="N100" s="227" t="s">
        <v>51</v>
      </c>
      <c r="O100" s="47"/>
      <c r="P100" s="228">
        <f>O100*H100</f>
        <v>0</v>
      </c>
      <c r="Q100" s="228">
        <v>0.00029</v>
      </c>
      <c r="R100" s="228">
        <f>Q100*H100</f>
        <v>0.00029</v>
      </c>
      <c r="S100" s="228">
        <v>0</v>
      </c>
      <c r="T100" s="229">
        <f>S100*H100</f>
        <v>0</v>
      </c>
      <c r="AR100" s="23" t="s">
        <v>268</v>
      </c>
      <c r="AT100" s="23" t="s">
        <v>135</v>
      </c>
      <c r="AU100" s="23" t="s">
        <v>89</v>
      </c>
      <c r="AY100" s="23" t="s">
        <v>131</v>
      </c>
      <c r="BE100" s="230">
        <f>IF(N100="základní",J100,0)</f>
        <v>0</v>
      </c>
      <c r="BF100" s="230">
        <f>IF(N100="snížená",J100,0)</f>
        <v>0</v>
      </c>
      <c r="BG100" s="230">
        <f>IF(N100="zákl. přenesená",J100,0)</f>
        <v>0</v>
      </c>
      <c r="BH100" s="230">
        <f>IF(N100="sníž. přenesená",J100,0)</f>
        <v>0</v>
      </c>
      <c r="BI100" s="230">
        <f>IF(N100="nulová",J100,0)</f>
        <v>0</v>
      </c>
      <c r="BJ100" s="23" t="s">
        <v>23</v>
      </c>
      <c r="BK100" s="230">
        <f>ROUND(I100*H100,2)</f>
        <v>0</v>
      </c>
      <c r="BL100" s="23" t="s">
        <v>268</v>
      </c>
      <c r="BM100" s="23" t="s">
        <v>838</v>
      </c>
    </row>
    <row r="101" s="1" customFormat="1">
      <c r="B101" s="46"/>
      <c r="C101" s="74"/>
      <c r="D101" s="237" t="s">
        <v>176</v>
      </c>
      <c r="E101" s="74"/>
      <c r="F101" s="238" t="s">
        <v>835</v>
      </c>
      <c r="G101" s="74"/>
      <c r="H101" s="74"/>
      <c r="I101" s="190"/>
      <c r="J101" s="74"/>
      <c r="K101" s="74"/>
      <c r="L101" s="72"/>
      <c r="M101" s="239"/>
      <c r="N101" s="47"/>
      <c r="O101" s="47"/>
      <c r="P101" s="47"/>
      <c r="Q101" s="47"/>
      <c r="R101" s="47"/>
      <c r="S101" s="47"/>
      <c r="T101" s="95"/>
      <c r="AT101" s="23" t="s">
        <v>176</v>
      </c>
      <c r="AU101" s="23" t="s">
        <v>89</v>
      </c>
    </row>
    <row r="102" s="1" customFormat="1" ht="25.5" customHeight="1">
      <c r="B102" s="46"/>
      <c r="C102" s="219" t="s">
        <v>237</v>
      </c>
      <c r="D102" s="219" t="s">
        <v>135</v>
      </c>
      <c r="E102" s="220" t="s">
        <v>839</v>
      </c>
      <c r="F102" s="221" t="s">
        <v>840</v>
      </c>
      <c r="G102" s="222" t="s">
        <v>204</v>
      </c>
      <c r="H102" s="223">
        <v>6</v>
      </c>
      <c r="I102" s="224"/>
      <c r="J102" s="225">
        <f>ROUND(I102*H102,2)</f>
        <v>0</v>
      </c>
      <c r="K102" s="221" t="s">
        <v>139</v>
      </c>
      <c r="L102" s="72"/>
      <c r="M102" s="226" t="s">
        <v>41</v>
      </c>
      <c r="N102" s="227" t="s">
        <v>51</v>
      </c>
      <c r="O102" s="47"/>
      <c r="P102" s="228">
        <f>O102*H102</f>
        <v>0</v>
      </c>
      <c r="Q102" s="228">
        <v>0.00012</v>
      </c>
      <c r="R102" s="228">
        <f>Q102*H102</f>
        <v>0.00072000000000000005</v>
      </c>
      <c r="S102" s="228">
        <v>0</v>
      </c>
      <c r="T102" s="229">
        <f>S102*H102</f>
        <v>0</v>
      </c>
      <c r="AR102" s="23" t="s">
        <v>268</v>
      </c>
      <c r="AT102" s="23" t="s">
        <v>135</v>
      </c>
      <c r="AU102" s="23" t="s">
        <v>89</v>
      </c>
      <c r="AY102" s="23" t="s">
        <v>131</v>
      </c>
      <c r="BE102" s="230">
        <f>IF(N102="základní",J102,0)</f>
        <v>0</v>
      </c>
      <c r="BF102" s="230">
        <f>IF(N102="snížená",J102,0)</f>
        <v>0</v>
      </c>
      <c r="BG102" s="230">
        <f>IF(N102="zákl. přenesená",J102,0)</f>
        <v>0</v>
      </c>
      <c r="BH102" s="230">
        <f>IF(N102="sníž. přenesená",J102,0)</f>
        <v>0</v>
      </c>
      <c r="BI102" s="230">
        <f>IF(N102="nulová",J102,0)</f>
        <v>0</v>
      </c>
      <c r="BJ102" s="23" t="s">
        <v>23</v>
      </c>
      <c r="BK102" s="230">
        <f>ROUND(I102*H102,2)</f>
        <v>0</v>
      </c>
      <c r="BL102" s="23" t="s">
        <v>268</v>
      </c>
      <c r="BM102" s="23" t="s">
        <v>841</v>
      </c>
    </row>
    <row r="103" s="1" customFormat="1">
      <c r="B103" s="46"/>
      <c r="C103" s="74"/>
      <c r="D103" s="237" t="s">
        <v>176</v>
      </c>
      <c r="E103" s="74"/>
      <c r="F103" s="238" t="s">
        <v>835</v>
      </c>
      <c r="G103" s="74"/>
      <c r="H103" s="74"/>
      <c r="I103" s="190"/>
      <c r="J103" s="74"/>
      <c r="K103" s="74"/>
      <c r="L103" s="72"/>
      <c r="M103" s="239"/>
      <c r="N103" s="47"/>
      <c r="O103" s="47"/>
      <c r="P103" s="47"/>
      <c r="Q103" s="47"/>
      <c r="R103" s="47"/>
      <c r="S103" s="47"/>
      <c r="T103" s="95"/>
      <c r="AT103" s="23" t="s">
        <v>176</v>
      </c>
      <c r="AU103" s="23" t="s">
        <v>89</v>
      </c>
    </row>
    <row r="104" s="1" customFormat="1" ht="16.5" customHeight="1">
      <c r="B104" s="46"/>
      <c r="C104" s="219" t="s">
        <v>581</v>
      </c>
      <c r="D104" s="219" t="s">
        <v>135</v>
      </c>
      <c r="E104" s="220" t="s">
        <v>842</v>
      </c>
      <c r="F104" s="221" t="s">
        <v>843</v>
      </c>
      <c r="G104" s="222" t="s">
        <v>204</v>
      </c>
      <c r="H104" s="223">
        <v>5</v>
      </c>
      <c r="I104" s="224"/>
      <c r="J104" s="225">
        <f>ROUND(I104*H104,2)</f>
        <v>0</v>
      </c>
      <c r="K104" s="221" t="s">
        <v>139</v>
      </c>
      <c r="L104" s="72"/>
      <c r="M104" s="226" t="s">
        <v>41</v>
      </c>
      <c r="N104" s="227" t="s">
        <v>51</v>
      </c>
      <c r="O104" s="47"/>
      <c r="P104" s="228">
        <f>O104*H104</f>
        <v>0</v>
      </c>
      <c r="Q104" s="228">
        <v>0.00023000000000000001</v>
      </c>
      <c r="R104" s="228">
        <f>Q104*H104</f>
        <v>0.00115</v>
      </c>
      <c r="S104" s="228">
        <v>0</v>
      </c>
      <c r="T104" s="229">
        <f>S104*H104</f>
        <v>0</v>
      </c>
      <c r="AR104" s="23" t="s">
        <v>268</v>
      </c>
      <c r="AT104" s="23" t="s">
        <v>135</v>
      </c>
      <c r="AU104" s="23" t="s">
        <v>89</v>
      </c>
      <c r="AY104" s="23" t="s">
        <v>131</v>
      </c>
      <c r="BE104" s="230">
        <f>IF(N104="základní",J104,0)</f>
        <v>0</v>
      </c>
      <c r="BF104" s="230">
        <f>IF(N104="snížená",J104,0)</f>
        <v>0</v>
      </c>
      <c r="BG104" s="230">
        <f>IF(N104="zákl. přenesená",J104,0)</f>
        <v>0</v>
      </c>
      <c r="BH104" s="230">
        <f>IF(N104="sníž. přenesená",J104,0)</f>
        <v>0</v>
      </c>
      <c r="BI104" s="230">
        <f>IF(N104="nulová",J104,0)</f>
        <v>0</v>
      </c>
      <c r="BJ104" s="23" t="s">
        <v>23</v>
      </c>
      <c r="BK104" s="230">
        <f>ROUND(I104*H104,2)</f>
        <v>0</v>
      </c>
      <c r="BL104" s="23" t="s">
        <v>268</v>
      </c>
      <c r="BM104" s="23" t="s">
        <v>844</v>
      </c>
    </row>
    <row r="105" s="1" customFormat="1" ht="16.5" customHeight="1">
      <c r="B105" s="46"/>
      <c r="C105" s="219" t="s">
        <v>258</v>
      </c>
      <c r="D105" s="219" t="s">
        <v>135</v>
      </c>
      <c r="E105" s="220" t="s">
        <v>845</v>
      </c>
      <c r="F105" s="221" t="s">
        <v>846</v>
      </c>
      <c r="G105" s="222" t="s">
        <v>204</v>
      </c>
      <c r="H105" s="223">
        <v>1</v>
      </c>
      <c r="I105" s="224"/>
      <c r="J105" s="225">
        <f>ROUND(I105*H105,2)</f>
        <v>0</v>
      </c>
      <c r="K105" s="221" t="s">
        <v>139</v>
      </c>
      <c r="L105" s="72"/>
      <c r="M105" s="226" t="s">
        <v>41</v>
      </c>
      <c r="N105" s="227" t="s">
        <v>51</v>
      </c>
      <c r="O105" s="47"/>
      <c r="P105" s="228">
        <f>O105*H105</f>
        <v>0</v>
      </c>
      <c r="Q105" s="228">
        <v>0.00025999999999999998</v>
      </c>
      <c r="R105" s="228">
        <f>Q105*H105</f>
        <v>0.00025999999999999998</v>
      </c>
      <c r="S105" s="228">
        <v>0</v>
      </c>
      <c r="T105" s="229">
        <f>S105*H105</f>
        <v>0</v>
      </c>
      <c r="AR105" s="23" t="s">
        <v>268</v>
      </c>
      <c r="AT105" s="23" t="s">
        <v>135</v>
      </c>
      <c r="AU105" s="23" t="s">
        <v>89</v>
      </c>
      <c r="AY105" s="23" t="s">
        <v>131</v>
      </c>
      <c r="BE105" s="230">
        <f>IF(N105="základní",J105,0)</f>
        <v>0</v>
      </c>
      <c r="BF105" s="230">
        <f>IF(N105="snížená",J105,0)</f>
        <v>0</v>
      </c>
      <c r="BG105" s="230">
        <f>IF(N105="zákl. přenesená",J105,0)</f>
        <v>0</v>
      </c>
      <c r="BH105" s="230">
        <f>IF(N105="sníž. přenesená",J105,0)</f>
        <v>0</v>
      </c>
      <c r="BI105" s="230">
        <f>IF(N105="nulová",J105,0)</f>
        <v>0</v>
      </c>
      <c r="BJ105" s="23" t="s">
        <v>23</v>
      </c>
      <c r="BK105" s="230">
        <f>ROUND(I105*H105,2)</f>
        <v>0</v>
      </c>
      <c r="BL105" s="23" t="s">
        <v>268</v>
      </c>
      <c r="BM105" s="23" t="s">
        <v>847</v>
      </c>
    </row>
    <row r="106" s="1" customFormat="1" ht="25.5" customHeight="1">
      <c r="B106" s="46"/>
      <c r="C106" s="219" t="s">
        <v>10</v>
      </c>
      <c r="D106" s="219" t="s">
        <v>135</v>
      </c>
      <c r="E106" s="220" t="s">
        <v>848</v>
      </c>
      <c r="F106" s="221" t="s">
        <v>849</v>
      </c>
      <c r="G106" s="222" t="s">
        <v>204</v>
      </c>
      <c r="H106" s="223">
        <v>10</v>
      </c>
      <c r="I106" s="224"/>
      <c r="J106" s="225">
        <f>ROUND(I106*H106,2)</f>
        <v>0</v>
      </c>
      <c r="K106" s="221" t="s">
        <v>139</v>
      </c>
      <c r="L106" s="72"/>
      <c r="M106" s="226" t="s">
        <v>41</v>
      </c>
      <c r="N106" s="227" t="s">
        <v>51</v>
      </c>
      <c r="O106" s="47"/>
      <c r="P106" s="228">
        <f>O106*H106</f>
        <v>0</v>
      </c>
      <c r="Q106" s="228">
        <v>0.00016000000000000001</v>
      </c>
      <c r="R106" s="228">
        <f>Q106*H106</f>
        <v>0.0016000000000000001</v>
      </c>
      <c r="S106" s="228">
        <v>0</v>
      </c>
      <c r="T106" s="229">
        <f>S106*H106</f>
        <v>0</v>
      </c>
      <c r="AR106" s="23" t="s">
        <v>268</v>
      </c>
      <c r="AT106" s="23" t="s">
        <v>135</v>
      </c>
      <c r="AU106" s="23" t="s">
        <v>89</v>
      </c>
      <c r="AY106" s="23" t="s">
        <v>131</v>
      </c>
      <c r="BE106" s="230">
        <f>IF(N106="základní",J106,0)</f>
        <v>0</v>
      </c>
      <c r="BF106" s="230">
        <f>IF(N106="snížená",J106,0)</f>
        <v>0</v>
      </c>
      <c r="BG106" s="230">
        <f>IF(N106="zákl. přenesená",J106,0)</f>
        <v>0</v>
      </c>
      <c r="BH106" s="230">
        <f>IF(N106="sníž. přenesená",J106,0)</f>
        <v>0</v>
      </c>
      <c r="BI106" s="230">
        <f>IF(N106="nulová",J106,0)</f>
        <v>0</v>
      </c>
      <c r="BJ106" s="23" t="s">
        <v>23</v>
      </c>
      <c r="BK106" s="230">
        <f>ROUND(I106*H106,2)</f>
        <v>0</v>
      </c>
      <c r="BL106" s="23" t="s">
        <v>268</v>
      </c>
      <c r="BM106" s="23" t="s">
        <v>850</v>
      </c>
    </row>
    <row r="107" s="1" customFormat="1" ht="25.5" customHeight="1">
      <c r="B107" s="46"/>
      <c r="C107" s="219" t="s">
        <v>268</v>
      </c>
      <c r="D107" s="219" t="s">
        <v>135</v>
      </c>
      <c r="E107" s="220" t="s">
        <v>851</v>
      </c>
      <c r="F107" s="221" t="s">
        <v>852</v>
      </c>
      <c r="G107" s="222" t="s">
        <v>204</v>
      </c>
      <c r="H107" s="223">
        <v>2</v>
      </c>
      <c r="I107" s="224"/>
      <c r="J107" s="225">
        <f>ROUND(I107*H107,2)</f>
        <v>0</v>
      </c>
      <c r="K107" s="221" t="s">
        <v>139</v>
      </c>
      <c r="L107" s="72"/>
      <c r="M107" s="226" t="s">
        <v>41</v>
      </c>
      <c r="N107" s="227" t="s">
        <v>51</v>
      </c>
      <c r="O107" s="47"/>
      <c r="P107" s="228">
        <f>O107*H107</f>
        <v>0</v>
      </c>
      <c r="Q107" s="228">
        <v>0.00021000000000000001</v>
      </c>
      <c r="R107" s="228">
        <f>Q107*H107</f>
        <v>0.00042000000000000002</v>
      </c>
      <c r="S107" s="228">
        <v>0</v>
      </c>
      <c r="T107" s="229">
        <f>S107*H107</f>
        <v>0</v>
      </c>
      <c r="AR107" s="23" t="s">
        <v>268</v>
      </c>
      <c r="AT107" s="23" t="s">
        <v>135</v>
      </c>
      <c r="AU107" s="23" t="s">
        <v>89</v>
      </c>
      <c r="AY107" s="23" t="s">
        <v>131</v>
      </c>
      <c r="BE107" s="230">
        <f>IF(N107="základní",J107,0)</f>
        <v>0</v>
      </c>
      <c r="BF107" s="230">
        <f>IF(N107="snížená",J107,0)</f>
        <v>0</v>
      </c>
      <c r="BG107" s="230">
        <f>IF(N107="zákl. přenesená",J107,0)</f>
        <v>0</v>
      </c>
      <c r="BH107" s="230">
        <f>IF(N107="sníž. přenesená",J107,0)</f>
        <v>0</v>
      </c>
      <c r="BI107" s="230">
        <f>IF(N107="nulová",J107,0)</f>
        <v>0</v>
      </c>
      <c r="BJ107" s="23" t="s">
        <v>23</v>
      </c>
      <c r="BK107" s="230">
        <f>ROUND(I107*H107,2)</f>
        <v>0</v>
      </c>
      <c r="BL107" s="23" t="s">
        <v>268</v>
      </c>
      <c r="BM107" s="23" t="s">
        <v>853</v>
      </c>
    </row>
    <row r="108" s="1" customFormat="1" ht="25.5" customHeight="1">
      <c r="B108" s="46"/>
      <c r="C108" s="219" t="s">
        <v>275</v>
      </c>
      <c r="D108" s="219" t="s">
        <v>135</v>
      </c>
      <c r="E108" s="220" t="s">
        <v>854</v>
      </c>
      <c r="F108" s="221" t="s">
        <v>855</v>
      </c>
      <c r="G108" s="222" t="s">
        <v>255</v>
      </c>
      <c r="H108" s="223">
        <v>0.0060000000000000001</v>
      </c>
      <c r="I108" s="224"/>
      <c r="J108" s="225">
        <f>ROUND(I108*H108,2)</f>
        <v>0</v>
      </c>
      <c r="K108" s="221" t="s">
        <v>139</v>
      </c>
      <c r="L108" s="72"/>
      <c r="M108" s="226" t="s">
        <v>41</v>
      </c>
      <c r="N108" s="227" t="s">
        <v>51</v>
      </c>
      <c r="O108" s="47"/>
      <c r="P108" s="228">
        <f>O108*H108</f>
        <v>0</v>
      </c>
      <c r="Q108" s="228">
        <v>0</v>
      </c>
      <c r="R108" s="228">
        <f>Q108*H108</f>
        <v>0</v>
      </c>
      <c r="S108" s="228">
        <v>0</v>
      </c>
      <c r="T108" s="229">
        <f>S108*H108</f>
        <v>0</v>
      </c>
      <c r="AR108" s="23" t="s">
        <v>268</v>
      </c>
      <c r="AT108" s="23" t="s">
        <v>135</v>
      </c>
      <c r="AU108" s="23" t="s">
        <v>89</v>
      </c>
      <c r="AY108" s="23" t="s">
        <v>131</v>
      </c>
      <c r="BE108" s="230">
        <f>IF(N108="základní",J108,0)</f>
        <v>0</v>
      </c>
      <c r="BF108" s="230">
        <f>IF(N108="snížená",J108,0)</f>
        <v>0</v>
      </c>
      <c r="BG108" s="230">
        <f>IF(N108="zákl. přenesená",J108,0)</f>
        <v>0</v>
      </c>
      <c r="BH108" s="230">
        <f>IF(N108="sníž. přenesená",J108,0)</f>
        <v>0</v>
      </c>
      <c r="BI108" s="230">
        <f>IF(N108="nulová",J108,0)</f>
        <v>0</v>
      </c>
      <c r="BJ108" s="23" t="s">
        <v>23</v>
      </c>
      <c r="BK108" s="230">
        <f>ROUND(I108*H108,2)</f>
        <v>0</v>
      </c>
      <c r="BL108" s="23" t="s">
        <v>268</v>
      </c>
      <c r="BM108" s="23" t="s">
        <v>856</v>
      </c>
    </row>
    <row r="109" s="1" customFormat="1">
      <c r="B109" s="46"/>
      <c r="C109" s="74"/>
      <c r="D109" s="237" t="s">
        <v>176</v>
      </c>
      <c r="E109" s="74"/>
      <c r="F109" s="238" t="s">
        <v>857</v>
      </c>
      <c r="G109" s="74"/>
      <c r="H109" s="74"/>
      <c r="I109" s="190"/>
      <c r="J109" s="74"/>
      <c r="K109" s="74"/>
      <c r="L109" s="72"/>
      <c r="M109" s="239"/>
      <c r="N109" s="47"/>
      <c r="O109" s="47"/>
      <c r="P109" s="47"/>
      <c r="Q109" s="47"/>
      <c r="R109" s="47"/>
      <c r="S109" s="47"/>
      <c r="T109" s="95"/>
      <c r="AT109" s="23" t="s">
        <v>176</v>
      </c>
      <c r="AU109" s="23" t="s">
        <v>89</v>
      </c>
    </row>
    <row r="110" s="10" customFormat="1" ht="29.88" customHeight="1">
      <c r="B110" s="203"/>
      <c r="C110" s="204"/>
      <c r="D110" s="205" t="s">
        <v>79</v>
      </c>
      <c r="E110" s="217" t="s">
        <v>858</v>
      </c>
      <c r="F110" s="217" t="s">
        <v>859</v>
      </c>
      <c r="G110" s="204"/>
      <c r="H110" s="204"/>
      <c r="I110" s="207"/>
      <c r="J110" s="218">
        <f>BK110</f>
        <v>0</v>
      </c>
      <c r="K110" s="204"/>
      <c r="L110" s="209"/>
      <c r="M110" s="210"/>
      <c r="N110" s="211"/>
      <c r="O110" s="211"/>
      <c r="P110" s="212">
        <f>SUM(P111:P125)</f>
        <v>0</v>
      </c>
      <c r="Q110" s="211"/>
      <c r="R110" s="212">
        <f>SUM(R111:R125)</f>
        <v>0.18807000000000002</v>
      </c>
      <c r="S110" s="211"/>
      <c r="T110" s="213">
        <f>SUM(T111:T125)</f>
        <v>0</v>
      </c>
      <c r="AR110" s="214" t="s">
        <v>89</v>
      </c>
      <c r="AT110" s="215" t="s">
        <v>79</v>
      </c>
      <c r="AU110" s="215" t="s">
        <v>23</v>
      </c>
      <c r="AY110" s="214" t="s">
        <v>131</v>
      </c>
      <c r="BK110" s="216">
        <f>SUM(BK111:BK125)</f>
        <v>0</v>
      </c>
    </row>
    <row r="111" s="1" customFormat="1" ht="25.5" customHeight="1">
      <c r="B111" s="46"/>
      <c r="C111" s="219" t="s">
        <v>280</v>
      </c>
      <c r="D111" s="219" t="s">
        <v>135</v>
      </c>
      <c r="E111" s="220" t="s">
        <v>860</v>
      </c>
      <c r="F111" s="221" t="s">
        <v>861</v>
      </c>
      <c r="G111" s="222" t="s">
        <v>204</v>
      </c>
      <c r="H111" s="223">
        <v>6</v>
      </c>
      <c r="I111" s="224"/>
      <c r="J111" s="225">
        <f>ROUND(I111*H111,2)</f>
        <v>0</v>
      </c>
      <c r="K111" s="221" t="s">
        <v>139</v>
      </c>
      <c r="L111" s="72"/>
      <c r="M111" s="226" t="s">
        <v>41</v>
      </c>
      <c r="N111" s="227" t="s">
        <v>51</v>
      </c>
      <c r="O111" s="47"/>
      <c r="P111" s="228">
        <f>O111*H111</f>
        <v>0</v>
      </c>
      <c r="Q111" s="228">
        <v>0</v>
      </c>
      <c r="R111" s="228">
        <f>Q111*H111</f>
        <v>0</v>
      </c>
      <c r="S111" s="228">
        <v>0</v>
      </c>
      <c r="T111" s="229">
        <f>S111*H111</f>
        <v>0</v>
      </c>
      <c r="AR111" s="23" t="s">
        <v>268</v>
      </c>
      <c r="AT111" s="23" t="s">
        <v>135</v>
      </c>
      <c r="AU111" s="23" t="s">
        <v>89</v>
      </c>
      <c r="AY111" s="23" t="s">
        <v>131</v>
      </c>
      <c r="BE111" s="230">
        <f>IF(N111="základní",J111,0)</f>
        <v>0</v>
      </c>
      <c r="BF111" s="230">
        <f>IF(N111="snížená",J111,0)</f>
        <v>0</v>
      </c>
      <c r="BG111" s="230">
        <f>IF(N111="zákl. přenesená",J111,0)</f>
        <v>0</v>
      </c>
      <c r="BH111" s="230">
        <f>IF(N111="sníž. přenesená",J111,0)</f>
        <v>0</v>
      </c>
      <c r="BI111" s="230">
        <f>IF(N111="nulová",J111,0)</f>
        <v>0</v>
      </c>
      <c r="BJ111" s="23" t="s">
        <v>23</v>
      </c>
      <c r="BK111" s="230">
        <f>ROUND(I111*H111,2)</f>
        <v>0</v>
      </c>
      <c r="BL111" s="23" t="s">
        <v>268</v>
      </c>
      <c r="BM111" s="23" t="s">
        <v>862</v>
      </c>
    </row>
    <row r="112" s="1" customFormat="1" ht="38.25" customHeight="1">
      <c r="B112" s="46"/>
      <c r="C112" s="219" t="s">
        <v>288</v>
      </c>
      <c r="D112" s="219" t="s">
        <v>135</v>
      </c>
      <c r="E112" s="220" t="s">
        <v>863</v>
      </c>
      <c r="F112" s="221" t="s">
        <v>864</v>
      </c>
      <c r="G112" s="222" t="s">
        <v>204</v>
      </c>
      <c r="H112" s="223">
        <v>1</v>
      </c>
      <c r="I112" s="224"/>
      <c r="J112" s="225">
        <f>ROUND(I112*H112,2)</f>
        <v>0</v>
      </c>
      <c r="K112" s="221" t="s">
        <v>139</v>
      </c>
      <c r="L112" s="72"/>
      <c r="M112" s="226" t="s">
        <v>41</v>
      </c>
      <c r="N112" s="227" t="s">
        <v>51</v>
      </c>
      <c r="O112" s="47"/>
      <c r="P112" s="228">
        <f>O112*H112</f>
        <v>0</v>
      </c>
      <c r="Q112" s="228">
        <v>0.0071999999999999998</v>
      </c>
      <c r="R112" s="228">
        <f>Q112*H112</f>
        <v>0.0071999999999999998</v>
      </c>
      <c r="S112" s="228">
        <v>0</v>
      </c>
      <c r="T112" s="229">
        <f>S112*H112</f>
        <v>0</v>
      </c>
      <c r="AR112" s="23" t="s">
        <v>268</v>
      </c>
      <c r="AT112" s="23" t="s">
        <v>135</v>
      </c>
      <c r="AU112" s="23" t="s">
        <v>89</v>
      </c>
      <c r="AY112" s="23" t="s">
        <v>131</v>
      </c>
      <c r="BE112" s="230">
        <f>IF(N112="základní",J112,0)</f>
        <v>0</v>
      </c>
      <c r="BF112" s="230">
        <f>IF(N112="snížená",J112,0)</f>
        <v>0</v>
      </c>
      <c r="BG112" s="230">
        <f>IF(N112="zákl. přenesená",J112,0)</f>
        <v>0</v>
      </c>
      <c r="BH112" s="230">
        <f>IF(N112="sníž. přenesená",J112,0)</f>
        <v>0</v>
      </c>
      <c r="BI112" s="230">
        <f>IF(N112="nulová",J112,0)</f>
        <v>0</v>
      </c>
      <c r="BJ112" s="23" t="s">
        <v>23</v>
      </c>
      <c r="BK112" s="230">
        <f>ROUND(I112*H112,2)</f>
        <v>0</v>
      </c>
      <c r="BL112" s="23" t="s">
        <v>268</v>
      </c>
      <c r="BM112" s="23" t="s">
        <v>865</v>
      </c>
    </row>
    <row r="113" s="1" customFormat="1">
      <c r="B113" s="46"/>
      <c r="C113" s="74"/>
      <c r="D113" s="237" t="s">
        <v>176</v>
      </c>
      <c r="E113" s="74"/>
      <c r="F113" s="238" t="s">
        <v>866</v>
      </c>
      <c r="G113" s="74"/>
      <c r="H113" s="74"/>
      <c r="I113" s="190"/>
      <c r="J113" s="74"/>
      <c r="K113" s="74"/>
      <c r="L113" s="72"/>
      <c r="M113" s="239"/>
      <c r="N113" s="47"/>
      <c r="O113" s="47"/>
      <c r="P113" s="47"/>
      <c r="Q113" s="47"/>
      <c r="R113" s="47"/>
      <c r="S113" s="47"/>
      <c r="T113" s="95"/>
      <c r="AT113" s="23" t="s">
        <v>176</v>
      </c>
      <c r="AU113" s="23" t="s">
        <v>89</v>
      </c>
    </row>
    <row r="114" s="1" customFormat="1" ht="38.25" customHeight="1">
      <c r="B114" s="46"/>
      <c r="C114" s="219" t="s">
        <v>294</v>
      </c>
      <c r="D114" s="219" t="s">
        <v>135</v>
      </c>
      <c r="E114" s="220" t="s">
        <v>867</v>
      </c>
      <c r="F114" s="221" t="s">
        <v>868</v>
      </c>
      <c r="G114" s="222" t="s">
        <v>204</v>
      </c>
      <c r="H114" s="223">
        <v>1</v>
      </c>
      <c r="I114" s="224"/>
      <c r="J114" s="225">
        <f>ROUND(I114*H114,2)</f>
        <v>0</v>
      </c>
      <c r="K114" s="221" t="s">
        <v>139</v>
      </c>
      <c r="L114" s="72"/>
      <c r="M114" s="226" t="s">
        <v>41</v>
      </c>
      <c r="N114" s="227" t="s">
        <v>51</v>
      </c>
      <c r="O114" s="47"/>
      <c r="P114" s="228">
        <f>O114*H114</f>
        <v>0</v>
      </c>
      <c r="Q114" s="228">
        <v>0.018669999999999999</v>
      </c>
      <c r="R114" s="228">
        <f>Q114*H114</f>
        <v>0.018669999999999999</v>
      </c>
      <c r="S114" s="228">
        <v>0</v>
      </c>
      <c r="T114" s="229">
        <f>S114*H114</f>
        <v>0</v>
      </c>
      <c r="AR114" s="23" t="s">
        <v>268</v>
      </c>
      <c r="AT114" s="23" t="s">
        <v>135</v>
      </c>
      <c r="AU114" s="23" t="s">
        <v>89</v>
      </c>
      <c r="AY114" s="23" t="s">
        <v>131</v>
      </c>
      <c r="BE114" s="230">
        <f>IF(N114="základní",J114,0)</f>
        <v>0</v>
      </c>
      <c r="BF114" s="230">
        <f>IF(N114="snížená",J114,0)</f>
        <v>0</v>
      </c>
      <c r="BG114" s="230">
        <f>IF(N114="zákl. přenesená",J114,0)</f>
        <v>0</v>
      </c>
      <c r="BH114" s="230">
        <f>IF(N114="sníž. přenesená",J114,0)</f>
        <v>0</v>
      </c>
      <c r="BI114" s="230">
        <f>IF(N114="nulová",J114,0)</f>
        <v>0</v>
      </c>
      <c r="BJ114" s="23" t="s">
        <v>23</v>
      </c>
      <c r="BK114" s="230">
        <f>ROUND(I114*H114,2)</f>
        <v>0</v>
      </c>
      <c r="BL114" s="23" t="s">
        <v>268</v>
      </c>
      <c r="BM114" s="23" t="s">
        <v>869</v>
      </c>
    </row>
    <row r="115" s="1" customFormat="1">
      <c r="B115" s="46"/>
      <c r="C115" s="74"/>
      <c r="D115" s="237" t="s">
        <v>176</v>
      </c>
      <c r="E115" s="74"/>
      <c r="F115" s="238" t="s">
        <v>866</v>
      </c>
      <c r="G115" s="74"/>
      <c r="H115" s="74"/>
      <c r="I115" s="190"/>
      <c r="J115" s="74"/>
      <c r="K115" s="74"/>
      <c r="L115" s="72"/>
      <c r="M115" s="239"/>
      <c r="N115" s="47"/>
      <c r="O115" s="47"/>
      <c r="P115" s="47"/>
      <c r="Q115" s="47"/>
      <c r="R115" s="47"/>
      <c r="S115" s="47"/>
      <c r="T115" s="95"/>
      <c r="AT115" s="23" t="s">
        <v>176</v>
      </c>
      <c r="AU115" s="23" t="s">
        <v>89</v>
      </c>
    </row>
    <row r="116" s="1" customFormat="1" ht="38.25" customHeight="1">
      <c r="B116" s="46"/>
      <c r="C116" s="219" t="s">
        <v>9</v>
      </c>
      <c r="D116" s="219" t="s">
        <v>135</v>
      </c>
      <c r="E116" s="220" t="s">
        <v>870</v>
      </c>
      <c r="F116" s="221" t="s">
        <v>871</v>
      </c>
      <c r="G116" s="222" t="s">
        <v>204</v>
      </c>
      <c r="H116" s="223">
        <v>2</v>
      </c>
      <c r="I116" s="224"/>
      <c r="J116" s="225">
        <f>ROUND(I116*H116,2)</f>
        <v>0</v>
      </c>
      <c r="K116" s="221" t="s">
        <v>139</v>
      </c>
      <c r="L116" s="72"/>
      <c r="M116" s="226" t="s">
        <v>41</v>
      </c>
      <c r="N116" s="227" t="s">
        <v>51</v>
      </c>
      <c r="O116" s="47"/>
      <c r="P116" s="228">
        <f>O116*H116</f>
        <v>0</v>
      </c>
      <c r="Q116" s="228">
        <v>0.039800000000000002</v>
      </c>
      <c r="R116" s="228">
        <f>Q116*H116</f>
        <v>0.079600000000000004</v>
      </c>
      <c r="S116" s="228">
        <v>0</v>
      </c>
      <c r="T116" s="229">
        <f>S116*H116</f>
        <v>0</v>
      </c>
      <c r="AR116" s="23" t="s">
        <v>268</v>
      </c>
      <c r="AT116" s="23" t="s">
        <v>135</v>
      </c>
      <c r="AU116" s="23" t="s">
        <v>89</v>
      </c>
      <c r="AY116" s="23" t="s">
        <v>131</v>
      </c>
      <c r="BE116" s="230">
        <f>IF(N116="základní",J116,0)</f>
        <v>0</v>
      </c>
      <c r="BF116" s="230">
        <f>IF(N116="snížená",J116,0)</f>
        <v>0</v>
      </c>
      <c r="BG116" s="230">
        <f>IF(N116="zákl. přenesená",J116,0)</f>
        <v>0</v>
      </c>
      <c r="BH116" s="230">
        <f>IF(N116="sníž. přenesená",J116,0)</f>
        <v>0</v>
      </c>
      <c r="BI116" s="230">
        <f>IF(N116="nulová",J116,0)</f>
        <v>0</v>
      </c>
      <c r="BJ116" s="23" t="s">
        <v>23</v>
      </c>
      <c r="BK116" s="230">
        <f>ROUND(I116*H116,2)</f>
        <v>0</v>
      </c>
      <c r="BL116" s="23" t="s">
        <v>268</v>
      </c>
      <c r="BM116" s="23" t="s">
        <v>872</v>
      </c>
    </row>
    <row r="117" s="1" customFormat="1">
      <c r="B117" s="46"/>
      <c r="C117" s="74"/>
      <c r="D117" s="237" t="s">
        <v>176</v>
      </c>
      <c r="E117" s="74"/>
      <c r="F117" s="238" t="s">
        <v>866</v>
      </c>
      <c r="G117" s="74"/>
      <c r="H117" s="74"/>
      <c r="I117" s="190"/>
      <c r="J117" s="74"/>
      <c r="K117" s="74"/>
      <c r="L117" s="72"/>
      <c r="M117" s="239"/>
      <c r="N117" s="47"/>
      <c r="O117" s="47"/>
      <c r="P117" s="47"/>
      <c r="Q117" s="47"/>
      <c r="R117" s="47"/>
      <c r="S117" s="47"/>
      <c r="T117" s="95"/>
      <c r="AT117" s="23" t="s">
        <v>176</v>
      </c>
      <c r="AU117" s="23" t="s">
        <v>89</v>
      </c>
    </row>
    <row r="118" s="1" customFormat="1" ht="38.25" customHeight="1">
      <c r="B118" s="46"/>
      <c r="C118" s="219" t="s">
        <v>302</v>
      </c>
      <c r="D118" s="219" t="s">
        <v>135</v>
      </c>
      <c r="E118" s="220" t="s">
        <v>873</v>
      </c>
      <c r="F118" s="221" t="s">
        <v>874</v>
      </c>
      <c r="G118" s="222" t="s">
        <v>204</v>
      </c>
      <c r="H118" s="223">
        <v>1</v>
      </c>
      <c r="I118" s="224"/>
      <c r="J118" s="225">
        <f>ROUND(I118*H118,2)</f>
        <v>0</v>
      </c>
      <c r="K118" s="221" t="s">
        <v>139</v>
      </c>
      <c r="L118" s="72"/>
      <c r="M118" s="226" t="s">
        <v>41</v>
      </c>
      <c r="N118" s="227" t="s">
        <v>51</v>
      </c>
      <c r="O118" s="47"/>
      <c r="P118" s="228">
        <f>O118*H118</f>
        <v>0</v>
      </c>
      <c r="Q118" s="228">
        <v>0.0224</v>
      </c>
      <c r="R118" s="228">
        <f>Q118*H118</f>
        <v>0.0224</v>
      </c>
      <c r="S118" s="228">
        <v>0</v>
      </c>
      <c r="T118" s="229">
        <f>S118*H118</f>
        <v>0</v>
      </c>
      <c r="AR118" s="23" t="s">
        <v>268</v>
      </c>
      <c r="AT118" s="23" t="s">
        <v>135</v>
      </c>
      <c r="AU118" s="23" t="s">
        <v>89</v>
      </c>
      <c r="AY118" s="23" t="s">
        <v>131</v>
      </c>
      <c r="BE118" s="230">
        <f>IF(N118="základní",J118,0)</f>
        <v>0</v>
      </c>
      <c r="BF118" s="230">
        <f>IF(N118="snížená",J118,0)</f>
        <v>0</v>
      </c>
      <c r="BG118" s="230">
        <f>IF(N118="zákl. přenesená",J118,0)</f>
        <v>0</v>
      </c>
      <c r="BH118" s="230">
        <f>IF(N118="sníž. přenesená",J118,0)</f>
        <v>0</v>
      </c>
      <c r="BI118" s="230">
        <f>IF(N118="nulová",J118,0)</f>
        <v>0</v>
      </c>
      <c r="BJ118" s="23" t="s">
        <v>23</v>
      </c>
      <c r="BK118" s="230">
        <f>ROUND(I118*H118,2)</f>
        <v>0</v>
      </c>
      <c r="BL118" s="23" t="s">
        <v>268</v>
      </c>
      <c r="BM118" s="23" t="s">
        <v>875</v>
      </c>
    </row>
    <row r="119" s="1" customFormat="1">
      <c r="B119" s="46"/>
      <c r="C119" s="74"/>
      <c r="D119" s="237" t="s">
        <v>176</v>
      </c>
      <c r="E119" s="74"/>
      <c r="F119" s="238" t="s">
        <v>866</v>
      </c>
      <c r="G119" s="74"/>
      <c r="H119" s="74"/>
      <c r="I119" s="190"/>
      <c r="J119" s="74"/>
      <c r="K119" s="74"/>
      <c r="L119" s="72"/>
      <c r="M119" s="239"/>
      <c r="N119" s="47"/>
      <c r="O119" s="47"/>
      <c r="P119" s="47"/>
      <c r="Q119" s="47"/>
      <c r="R119" s="47"/>
      <c r="S119" s="47"/>
      <c r="T119" s="95"/>
      <c r="AT119" s="23" t="s">
        <v>176</v>
      </c>
      <c r="AU119" s="23" t="s">
        <v>89</v>
      </c>
    </row>
    <row r="120" s="1" customFormat="1" ht="38.25" customHeight="1">
      <c r="B120" s="46"/>
      <c r="C120" s="219" t="s">
        <v>307</v>
      </c>
      <c r="D120" s="219" t="s">
        <v>135</v>
      </c>
      <c r="E120" s="220" t="s">
        <v>876</v>
      </c>
      <c r="F120" s="221" t="s">
        <v>877</v>
      </c>
      <c r="G120" s="222" t="s">
        <v>204</v>
      </c>
      <c r="H120" s="223">
        <v>1</v>
      </c>
      <c r="I120" s="224"/>
      <c r="J120" s="225">
        <f>ROUND(I120*H120,2)</f>
        <v>0</v>
      </c>
      <c r="K120" s="221" t="s">
        <v>139</v>
      </c>
      <c r="L120" s="72"/>
      <c r="M120" s="226" t="s">
        <v>41</v>
      </c>
      <c r="N120" s="227" t="s">
        <v>51</v>
      </c>
      <c r="O120" s="47"/>
      <c r="P120" s="228">
        <f>O120*H120</f>
        <v>0</v>
      </c>
      <c r="Q120" s="228">
        <v>0.060199999999999997</v>
      </c>
      <c r="R120" s="228">
        <f>Q120*H120</f>
        <v>0.060199999999999997</v>
      </c>
      <c r="S120" s="228">
        <v>0</v>
      </c>
      <c r="T120" s="229">
        <f>S120*H120</f>
        <v>0</v>
      </c>
      <c r="AR120" s="23" t="s">
        <v>268</v>
      </c>
      <c r="AT120" s="23" t="s">
        <v>135</v>
      </c>
      <c r="AU120" s="23" t="s">
        <v>89</v>
      </c>
      <c r="AY120" s="23" t="s">
        <v>131</v>
      </c>
      <c r="BE120" s="230">
        <f>IF(N120="základní",J120,0)</f>
        <v>0</v>
      </c>
      <c r="BF120" s="230">
        <f>IF(N120="snížená",J120,0)</f>
        <v>0</v>
      </c>
      <c r="BG120" s="230">
        <f>IF(N120="zákl. přenesená",J120,0)</f>
        <v>0</v>
      </c>
      <c r="BH120" s="230">
        <f>IF(N120="sníž. přenesená",J120,0)</f>
        <v>0</v>
      </c>
      <c r="BI120" s="230">
        <f>IF(N120="nulová",J120,0)</f>
        <v>0</v>
      </c>
      <c r="BJ120" s="23" t="s">
        <v>23</v>
      </c>
      <c r="BK120" s="230">
        <f>ROUND(I120*H120,2)</f>
        <v>0</v>
      </c>
      <c r="BL120" s="23" t="s">
        <v>268</v>
      </c>
      <c r="BM120" s="23" t="s">
        <v>878</v>
      </c>
    </row>
    <row r="121" s="1" customFormat="1">
      <c r="B121" s="46"/>
      <c r="C121" s="74"/>
      <c r="D121" s="237" t="s">
        <v>176</v>
      </c>
      <c r="E121" s="74"/>
      <c r="F121" s="238" t="s">
        <v>866</v>
      </c>
      <c r="G121" s="74"/>
      <c r="H121" s="74"/>
      <c r="I121" s="190"/>
      <c r="J121" s="74"/>
      <c r="K121" s="74"/>
      <c r="L121" s="72"/>
      <c r="M121" s="239"/>
      <c r="N121" s="47"/>
      <c r="O121" s="47"/>
      <c r="P121" s="47"/>
      <c r="Q121" s="47"/>
      <c r="R121" s="47"/>
      <c r="S121" s="47"/>
      <c r="T121" s="95"/>
      <c r="AT121" s="23" t="s">
        <v>176</v>
      </c>
      <c r="AU121" s="23" t="s">
        <v>89</v>
      </c>
    </row>
    <row r="122" s="1" customFormat="1" ht="25.5" customHeight="1">
      <c r="B122" s="46"/>
      <c r="C122" s="219" t="s">
        <v>311</v>
      </c>
      <c r="D122" s="219" t="s">
        <v>135</v>
      </c>
      <c r="E122" s="220" t="s">
        <v>879</v>
      </c>
      <c r="F122" s="221" t="s">
        <v>880</v>
      </c>
      <c r="G122" s="222" t="s">
        <v>173</v>
      </c>
      <c r="H122" s="223">
        <v>50</v>
      </c>
      <c r="I122" s="224"/>
      <c r="J122" s="225">
        <f>ROUND(I122*H122,2)</f>
        <v>0</v>
      </c>
      <c r="K122" s="221" t="s">
        <v>139</v>
      </c>
      <c r="L122" s="72"/>
      <c r="M122" s="226" t="s">
        <v>41</v>
      </c>
      <c r="N122" s="227" t="s">
        <v>51</v>
      </c>
      <c r="O122" s="47"/>
      <c r="P122" s="228">
        <f>O122*H122</f>
        <v>0</v>
      </c>
      <c r="Q122" s="228">
        <v>0</v>
      </c>
      <c r="R122" s="228">
        <f>Q122*H122</f>
        <v>0</v>
      </c>
      <c r="S122" s="228">
        <v>0</v>
      </c>
      <c r="T122" s="229">
        <f>S122*H122</f>
        <v>0</v>
      </c>
      <c r="AR122" s="23" t="s">
        <v>268</v>
      </c>
      <c r="AT122" s="23" t="s">
        <v>135</v>
      </c>
      <c r="AU122" s="23" t="s">
        <v>89</v>
      </c>
      <c r="AY122" s="23" t="s">
        <v>131</v>
      </c>
      <c r="BE122" s="230">
        <f>IF(N122="základní",J122,0)</f>
        <v>0</v>
      </c>
      <c r="BF122" s="230">
        <f>IF(N122="snížená",J122,0)</f>
        <v>0</v>
      </c>
      <c r="BG122" s="230">
        <f>IF(N122="zákl. přenesená",J122,0)</f>
        <v>0</v>
      </c>
      <c r="BH122" s="230">
        <f>IF(N122="sníž. přenesená",J122,0)</f>
        <v>0</v>
      </c>
      <c r="BI122" s="230">
        <f>IF(N122="nulová",J122,0)</f>
        <v>0</v>
      </c>
      <c r="BJ122" s="23" t="s">
        <v>23</v>
      </c>
      <c r="BK122" s="230">
        <f>ROUND(I122*H122,2)</f>
        <v>0</v>
      </c>
      <c r="BL122" s="23" t="s">
        <v>268</v>
      </c>
      <c r="BM122" s="23" t="s">
        <v>881</v>
      </c>
    </row>
    <row r="123" s="1" customFormat="1">
      <c r="B123" s="46"/>
      <c r="C123" s="74"/>
      <c r="D123" s="237" t="s">
        <v>176</v>
      </c>
      <c r="E123" s="74"/>
      <c r="F123" s="238" t="s">
        <v>882</v>
      </c>
      <c r="G123" s="74"/>
      <c r="H123" s="74"/>
      <c r="I123" s="190"/>
      <c r="J123" s="74"/>
      <c r="K123" s="74"/>
      <c r="L123" s="72"/>
      <c r="M123" s="239"/>
      <c r="N123" s="47"/>
      <c r="O123" s="47"/>
      <c r="P123" s="47"/>
      <c r="Q123" s="47"/>
      <c r="R123" s="47"/>
      <c r="S123" s="47"/>
      <c r="T123" s="95"/>
      <c r="AT123" s="23" t="s">
        <v>176</v>
      </c>
      <c r="AU123" s="23" t="s">
        <v>89</v>
      </c>
    </row>
    <row r="124" s="1" customFormat="1" ht="38.25" customHeight="1">
      <c r="B124" s="46"/>
      <c r="C124" s="219" t="s">
        <v>324</v>
      </c>
      <c r="D124" s="219" t="s">
        <v>135</v>
      </c>
      <c r="E124" s="220" t="s">
        <v>883</v>
      </c>
      <c r="F124" s="221" t="s">
        <v>884</v>
      </c>
      <c r="G124" s="222" t="s">
        <v>255</v>
      </c>
      <c r="H124" s="223">
        <v>0.188</v>
      </c>
      <c r="I124" s="224"/>
      <c r="J124" s="225">
        <f>ROUND(I124*H124,2)</f>
        <v>0</v>
      </c>
      <c r="K124" s="221" t="s">
        <v>139</v>
      </c>
      <c r="L124" s="72"/>
      <c r="M124" s="226" t="s">
        <v>41</v>
      </c>
      <c r="N124" s="227" t="s">
        <v>51</v>
      </c>
      <c r="O124" s="47"/>
      <c r="P124" s="228">
        <f>O124*H124</f>
        <v>0</v>
      </c>
      <c r="Q124" s="228">
        <v>0</v>
      </c>
      <c r="R124" s="228">
        <f>Q124*H124</f>
        <v>0</v>
      </c>
      <c r="S124" s="228">
        <v>0</v>
      </c>
      <c r="T124" s="229">
        <f>S124*H124</f>
        <v>0</v>
      </c>
      <c r="AR124" s="23" t="s">
        <v>268</v>
      </c>
      <c r="AT124" s="23" t="s">
        <v>135</v>
      </c>
      <c r="AU124" s="23" t="s">
        <v>89</v>
      </c>
      <c r="AY124" s="23" t="s">
        <v>131</v>
      </c>
      <c r="BE124" s="230">
        <f>IF(N124="základní",J124,0)</f>
        <v>0</v>
      </c>
      <c r="BF124" s="230">
        <f>IF(N124="snížená",J124,0)</f>
        <v>0</v>
      </c>
      <c r="BG124" s="230">
        <f>IF(N124="zákl. přenesená",J124,0)</f>
        <v>0</v>
      </c>
      <c r="BH124" s="230">
        <f>IF(N124="sníž. přenesená",J124,0)</f>
        <v>0</v>
      </c>
      <c r="BI124" s="230">
        <f>IF(N124="nulová",J124,0)</f>
        <v>0</v>
      </c>
      <c r="BJ124" s="23" t="s">
        <v>23</v>
      </c>
      <c r="BK124" s="230">
        <f>ROUND(I124*H124,2)</f>
        <v>0</v>
      </c>
      <c r="BL124" s="23" t="s">
        <v>268</v>
      </c>
      <c r="BM124" s="23" t="s">
        <v>885</v>
      </c>
    </row>
    <row r="125" s="1" customFormat="1">
      <c r="B125" s="46"/>
      <c r="C125" s="74"/>
      <c r="D125" s="237" t="s">
        <v>176</v>
      </c>
      <c r="E125" s="74"/>
      <c r="F125" s="238" t="s">
        <v>793</v>
      </c>
      <c r="G125" s="74"/>
      <c r="H125" s="74"/>
      <c r="I125" s="190"/>
      <c r="J125" s="74"/>
      <c r="K125" s="74"/>
      <c r="L125" s="72"/>
      <c r="M125" s="239"/>
      <c r="N125" s="47"/>
      <c r="O125" s="47"/>
      <c r="P125" s="47"/>
      <c r="Q125" s="47"/>
      <c r="R125" s="47"/>
      <c r="S125" s="47"/>
      <c r="T125" s="95"/>
      <c r="AT125" s="23" t="s">
        <v>176</v>
      </c>
      <c r="AU125" s="23" t="s">
        <v>89</v>
      </c>
    </row>
    <row r="126" s="10" customFormat="1" ht="29.88" customHeight="1">
      <c r="B126" s="203"/>
      <c r="C126" s="204"/>
      <c r="D126" s="205" t="s">
        <v>79</v>
      </c>
      <c r="E126" s="217" t="s">
        <v>470</v>
      </c>
      <c r="F126" s="217" t="s">
        <v>471</v>
      </c>
      <c r="G126" s="204"/>
      <c r="H126" s="204"/>
      <c r="I126" s="207"/>
      <c r="J126" s="218">
        <f>BK126</f>
        <v>0</v>
      </c>
      <c r="K126" s="204"/>
      <c r="L126" s="209"/>
      <c r="M126" s="210"/>
      <c r="N126" s="211"/>
      <c r="O126" s="211"/>
      <c r="P126" s="212">
        <f>SUM(P127:P128)</f>
        <v>0</v>
      </c>
      <c r="Q126" s="211"/>
      <c r="R126" s="212">
        <f>SUM(R127:R128)</f>
        <v>0.0016000000000000001</v>
      </c>
      <c r="S126" s="211"/>
      <c r="T126" s="213">
        <f>SUM(T127:T128)</f>
        <v>0</v>
      </c>
      <c r="AR126" s="214" t="s">
        <v>89</v>
      </c>
      <c r="AT126" s="215" t="s">
        <v>79</v>
      </c>
      <c r="AU126" s="215" t="s">
        <v>23</v>
      </c>
      <c r="AY126" s="214" t="s">
        <v>131</v>
      </c>
      <c r="BK126" s="216">
        <f>SUM(BK127:BK128)</f>
        <v>0</v>
      </c>
    </row>
    <row r="127" s="1" customFormat="1" ht="25.5" customHeight="1">
      <c r="B127" s="46"/>
      <c r="C127" s="219" t="s">
        <v>331</v>
      </c>
      <c r="D127" s="219" t="s">
        <v>135</v>
      </c>
      <c r="E127" s="220" t="s">
        <v>886</v>
      </c>
      <c r="F127" s="221" t="s">
        <v>887</v>
      </c>
      <c r="G127" s="222" t="s">
        <v>291</v>
      </c>
      <c r="H127" s="223">
        <v>32</v>
      </c>
      <c r="I127" s="224"/>
      <c r="J127" s="225">
        <f>ROUND(I127*H127,2)</f>
        <v>0</v>
      </c>
      <c r="K127" s="221" t="s">
        <v>139</v>
      </c>
      <c r="L127" s="72"/>
      <c r="M127" s="226" t="s">
        <v>41</v>
      </c>
      <c r="N127" s="227" t="s">
        <v>51</v>
      </c>
      <c r="O127" s="47"/>
      <c r="P127" s="228">
        <f>O127*H127</f>
        <v>0</v>
      </c>
      <c r="Q127" s="228">
        <v>2.0000000000000002E-05</v>
      </c>
      <c r="R127" s="228">
        <f>Q127*H127</f>
        <v>0.00064000000000000005</v>
      </c>
      <c r="S127" s="228">
        <v>0</v>
      </c>
      <c r="T127" s="229">
        <f>S127*H127</f>
        <v>0</v>
      </c>
      <c r="AR127" s="23" t="s">
        <v>268</v>
      </c>
      <c r="AT127" s="23" t="s">
        <v>135</v>
      </c>
      <c r="AU127" s="23" t="s">
        <v>89</v>
      </c>
      <c r="AY127" s="23" t="s">
        <v>131</v>
      </c>
      <c r="BE127" s="230">
        <f>IF(N127="základní",J127,0)</f>
        <v>0</v>
      </c>
      <c r="BF127" s="230">
        <f>IF(N127="snížená",J127,0)</f>
        <v>0</v>
      </c>
      <c r="BG127" s="230">
        <f>IF(N127="zákl. přenesená",J127,0)</f>
        <v>0</v>
      </c>
      <c r="BH127" s="230">
        <f>IF(N127="sníž. přenesená",J127,0)</f>
        <v>0</v>
      </c>
      <c r="BI127" s="230">
        <f>IF(N127="nulová",J127,0)</f>
        <v>0</v>
      </c>
      <c r="BJ127" s="23" t="s">
        <v>23</v>
      </c>
      <c r="BK127" s="230">
        <f>ROUND(I127*H127,2)</f>
        <v>0</v>
      </c>
      <c r="BL127" s="23" t="s">
        <v>268</v>
      </c>
      <c r="BM127" s="23" t="s">
        <v>888</v>
      </c>
    </row>
    <row r="128" s="1" customFormat="1" ht="25.5" customHeight="1">
      <c r="B128" s="46"/>
      <c r="C128" s="219" t="s">
        <v>359</v>
      </c>
      <c r="D128" s="219" t="s">
        <v>135</v>
      </c>
      <c r="E128" s="220" t="s">
        <v>889</v>
      </c>
      <c r="F128" s="221" t="s">
        <v>890</v>
      </c>
      <c r="G128" s="222" t="s">
        <v>291</v>
      </c>
      <c r="H128" s="223">
        <v>32</v>
      </c>
      <c r="I128" s="224"/>
      <c r="J128" s="225">
        <f>ROUND(I128*H128,2)</f>
        <v>0</v>
      </c>
      <c r="K128" s="221" t="s">
        <v>139</v>
      </c>
      <c r="L128" s="72"/>
      <c r="M128" s="226" t="s">
        <v>41</v>
      </c>
      <c r="N128" s="227" t="s">
        <v>51</v>
      </c>
      <c r="O128" s="47"/>
      <c r="P128" s="228">
        <f>O128*H128</f>
        <v>0</v>
      </c>
      <c r="Q128" s="228">
        <v>3.0000000000000001E-05</v>
      </c>
      <c r="R128" s="228">
        <f>Q128*H128</f>
        <v>0.00096000000000000002</v>
      </c>
      <c r="S128" s="228">
        <v>0</v>
      </c>
      <c r="T128" s="229">
        <f>S128*H128</f>
        <v>0</v>
      </c>
      <c r="AR128" s="23" t="s">
        <v>268</v>
      </c>
      <c r="AT128" s="23" t="s">
        <v>135</v>
      </c>
      <c r="AU128" s="23" t="s">
        <v>89</v>
      </c>
      <c r="AY128" s="23" t="s">
        <v>131</v>
      </c>
      <c r="BE128" s="230">
        <f>IF(N128="základní",J128,0)</f>
        <v>0</v>
      </c>
      <c r="BF128" s="230">
        <f>IF(N128="snížená",J128,0)</f>
        <v>0</v>
      </c>
      <c r="BG128" s="230">
        <f>IF(N128="zákl. přenesená",J128,0)</f>
        <v>0</v>
      </c>
      <c r="BH128" s="230">
        <f>IF(N128="sníž. přenesená",J128,0)</f>
        <v>0</v>
      </c>
      <c r="BI128" s="230">
        <f>IF(N128="nulová",J128,0)</f>
        <v>0</v>
      </c>
      <c r="BJ128" s="23" t="s">
        <v>23</v>
      </c>
      <c r="BK128" s="230">
        <f>ROUND(I128*H128,2)</f>
        <v>0</v>
      </c>
      <c r="BL128" s="23" t="s">
        <v>268</v>
      </c>
      <c r="BM128" s="23" t="s">
        <v>891</v>
      </c>
    </row>
    <row r="129" s="10" customFormat="1" ht="37.44" customHeight="1">
      <c r="B129" s="203"/>
      <c r="C129" s="204"/>
      <c r="D129" s="205" t="s">
        <v>79</v>
      </c>
      <c r="E129" s="206" t="s">
        <v>892</v>
      </c>
      <c r="F129" s="206" t="s">
        <v>893</v>
      </c>
      <c r="G129" s="204"/>
      <c r="H129" s="204"/>
      <c r="I129" s="207"/>
      <c r="J129" s="208">
        <f>BK129</f>
        <v>0</v>
      </c>
      <c r="K129" s="204"/>
      <c r="L129" s="209"/>
      <c r="M129" s="210"/>
      <c r="N129" s="211"/>
      <c r="O129" s="211"/>
      <c r="P129" s="212">
        <f>P130</f>
        <v>0</v>
      </c>
      <c r="Q129" s="211"/>
      <c r="R129" s="212">
        <f>R130</f>
        <v>0</v>
      </c>
      <c r="S129" s="211"/>
      <c r="T129" s="213">
        <f>T130</f>
        <v>0</v>
      </c>
      <c r="AR129" s="214" t="s">
        <v>174</v>
      </c>
      <c r="AT129" s="215" t="s">
        <v>79</v>
      </c>
      <c r="AU129" s="215" t="s">
        <v>80</v>
      </c>
      <c r="AY129" s="214" t="s">
        <v>131</v>
      </c>
      <c r="BK129" s="216">
        <f>BK130</f>
        <v>0</v>
      </c>
    </row>
    <row r="130" s="1" customFormat="1" ht="25.5" customHeight="1">
      <c r="B130" s="46"/>
      <c r="C130" s="219" t="s">
        <v>364</v>
      </c>
      <c r="D130" s="219" t="s">
        <v>135</v>
      </c>
      <c r="E130" s="220" t="s">
        <v>894</v>
      </c>
      <c r="F130" s="221" t="s">
        <v>895</v>
      </c>
      <c r="G130" s="222" t="s">
        <v>138</v>
      </c>
      <c r="H130" s="223">
        <v>24</v>
      </c>
      <c r="I130" s="224"/>
      <c r="J130" s="225">
        <f>ROUND(I130*H130,2)</f>
        <v>0</v>
      </c>
      <c r="K130" s="221" t="s">
        <v>139</v>
      </c>
      <c r="L130" s="72"/>
      <c r="M130" s="226" t="s">
        <v>41</v>
      </c>
      <c r="N130" s="231" t="s">
        <v>51</v>
      </c>
      <c r="O130" s="232"/>
      <c r="P130" s="233">
        <f>O130*H130</f>
        <v>0</v>
      </c>
      <c r="Q130" s="233">
        <v>0</v>
      </c>
      <c r="R130" s="233">
        <f>Q130*H130</f>
        <v>0</v>
      </c>
      <c r="S130" s="233">
        <v>0</v>
      </c>
      <c r="T130" s="234">
        <f>S130*H130</f>
        <v>0</v>
      </c>
      <c r="AR130" s="23" t="s">
        <v>896</v>
      </c>
      <c r="AT130" s="23" t="s">
        <v>135</v>
      </c>
      <c r="AU130" s="23" t="s">
        <v>23</v>
      </c>
      <c r="AY130" s="23" t="s">
        <v>131</v>
      </c>
      <c r="BE130" s="230">
        <f>IF(N130="základní",J130,0)</f>
        <v>0</v>
      </c>
      <c r="BF130" s="230">
        <f>IF(N130="snížená",J130,0)</f>
        <v>0</v>
      </c>
      <c r="BG130" s="230">
        <f>IF(N130="zákl. přenesená",J130,0)</f>
        <v>0</v>
      </c>
      <c r="BH130" s="230">
        <f>IF(N130="sníž. přenesená",J130,0)</f>
        <v>0</v>
      </c>
      <c r="BI130" s="230">
        <f>IF(N130="nulová",J130,0)</f>
        <v>0</v>
      </c>
      <c r="BJ130" s="23" t="s">
        <v>23</v>
      </c>
      <c r="BK130" s="230">
        <f>ROUND(I130*H130,2)</f>
        <v>0</v>
      </c>
      <c r="BL130" s="23" t="s">
        <v>896</v>
      </c>
      <c r="BM130" s="23" t="s">
        <v>897</v>
      </c>
    </row>
    <row r="131" s="1" customFormat="1" ht="6.96" customHeight="1">
      <c r="B131" s="67"/>
      <c r="C131" s="68"/>
      <c r="D131" s="68"/>
      <c r="E131" s="68"/>
      <c r="F131" s="68"/>
      <c r="G131" s="68"/>
      <c r="H131" s="68"/>
      <c r="I131" s="165"/>
      <c r="J131" s="68"/>
      <c r="K131" s="68"/>
      <c r="L131" s="72"/>
    </row>
  </sheetData>
  <sheetProtection sheet="1" autoFilter="0" formatColumns="0" formatRows="0" objects="1" scenarios="1" spinCount="100000" saltValue="fZvxzYzxAXnxAiP2aXQ676eIqUJtIkf6BrE4f0LOO1Zwg8aEUaPFRG87Oaeks9e2q3zXwOAc8/UvzDlaJ9zfbg==" hashValue="I0dGNyb6C7WMxV52ajIJjf0piJSweDxOiU9LwbPmFr9016/viL23hYZcNNXMu4mmrd2+F8HcsQ5LOhefTHL8dg==" algorithmName="SHA-512" password="CC35"/>
  <autoFilter ref="C81:K13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98</v>
      </c>
    </row>
    <row r="3" ht="6.96" customHeight="1">
      <c r="B3" s="24"/>
      <c r="C3" s="25"/>
      <c r="D3" s="25"/>
      <c r="E3" s="25"/>
      <c r="F3" s="25"/>
      <c r="G3" s="25"/>
      <c r="H3" s="25"/>
      <c r="I3" s="140"/>
      <c r="J3" s="25"/>
      <c r="K3" s="26"/>
      <c r="AT3" s="23" t="s">
        <v>89</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235" t="str">
        <f>'Rekapitulace stavby'!K6</f>
        <v xml:space="preserve">Oprava  sklepních prostor v objektu Gurťjevova 11,Ostrava - Zábřeh</v>
      </c>
      <c r="F7" s="39"/>
      <c r="G7" s="39"/>
      <c r="H7" s="39"/>
      <c r="I7" s="141"/>
      <c r="J7" s="28"/>
      <c r="K7" s="30"/>
    </row>
    <row r="8" s="1" customFormat="1">
      <c r="B8" s="46"/>
      <c r="C8" s="47"/>
      <c r="D8" s="39" t="s">
        <v>152</v>
      </c>
      <c r="E8" s="47"/>
      <c r="F8" s="47"/>
      <c r="G8" s="47"/>
      <c r="H8" s="47"/>
      <c r="I8" s="142"/>
      <c r="J8" s="47"/>
      <c r="K8" s="51"/>
    </row>
    <row r="9" s="1" customFormat="1" ht="36.96" customHeight="1">
      <c r="B9" s="46"/>
      <c r="C9" s="47"/>
      <c r="D9" s="47"/>
      <c r="E9" s="143" t="s">
        <v>898</v>
      </c>
      <c r="F9" s="47"/>
      <c r="G9" s="47"/>
      <c r="H9" s="47"/>
      <c r="I9" s="142"/>
      <c r="J9" s="47"/>
      <c r="K9" s="51"/>
    </row>
    <row r="10" s="1" customFormat="1">
      <c r="B10" s="46"/>
      <c r="C10" s="47"/>
      <c r="D10" s="47"/>
      <c r="E10" s="47"/>
      <c r="F10" s="47"/>
      <c r="G10" s="47"/>
      <c r="H10" s="47"/>
      <c r="I10" s="142"/>
      <c r="J10" s="47"/>
      <c r="K10" s="51"/>
    </row>
    <row r="11" s="1" customFormat="1" ht="14.4" customHeight="1">
      <c r="B11" s="46"/>
      <c r="C11" s="47"/>
      <c r="D11" s="39" t="s">
        <v>20</v>
      </c>
      <c r="E11" s="47"/>
      <c r="F11" s="34" t="s">
        <v>21</v>
      </c>
      <c r="G11" s="47"/>
      <c r="H11" s="47"/>
      <c r="I11" s="144" t="s">
        <v>22</v>
      </c>
      <c r="J11" s="34" t="s">
        <v>41</v>
      </c>
      <c r="K11" s="51"/>
    </row>
    <row r="12" s="1" customFormat="1" ht="14.4" customHeight="1">
      <c r="B12" s="46"/>
      <c r="C12" s="47"/>
      <c r="D12" s="39" t="s">
        <v>24</v>
      </c>
      <c r="E12" s="47"/>
      <c r="F12" s="34" t="s">
        <v>25</v>
      </c>
      <c r="G12" s="47"/>
      <c r="H12" s="47"/>
      <c r="I12" s="144" t="s">
        <v>26</v>
      </c>
      <c r="J12" s="145" t="str">
        <f>'Rekapitulace stavby'!AN8</f>
        <v>8. 6. 2018</v>
      </c>
      <c r="K12" s="51"/>
    </row>
    <row r="13" s="1" customFormat="1" ht="10.8" customHeight="1">
      <c r="B13" s="46"/>
      <c r="C13" s="47"/>
      <c r="D13" s="47"/>
      <c r="E13" s="47"/>
      <c r="F13" s="47"/>
      <c r="G13" s="47"/>
      <c r="H13" s="47"/>
      <c r="I13" s="142"/>
      <c r="J13" s="47"/>
      <c r="K13" s="51"/>
    </row>
    <row r="14" s="1" customFormat="1" ht="14.4" customHeight="1">
      <c r="B14" s="46"/>
      <c r="C14" s="47"/>
      <c r="D14" s="39" t="s">
        <v>32</v>
      </c>
      <c r="E14" s="47"/>
      <c r="F14" s="47"/>
      <c r="G14" s="47"/>
      <c r="H14" s="47"/>
      <c r="I14" s="144" t="s">
        <v>33</v>
      </c>
      <c r="J14" s="34" t="s">
        <v>34</v>
      </c>
      <c r="K14" s="51"/>
    </row>
    <row r="15" s="1" customFormat="1" ht="18" customHeight="1">
      <c r="B15" s="46"/>
      <c r="C15" s="47"/>
      <c r="D15" s="47"/>
      <c r="E15" s="34" t="s">
        <v>35</v>
      </c>
      <c r="F15" s="47"/>
      <c r="G15" s="47"/>
      <c r="H15" s="47"/>
      <c r="I15" s="144" t="s">
        <v>36</v>
      </c>
      <c r="J15" s="34" t="s">
        <v>37</v>
      </c>
      <c r="K15" s="51"/>
    </row>
    <row r="16" s="1" customFormat="1" ht="6.96" customHeight="1">
      <c r="B16" s="46"/>
      <c r="C16" s="47"/>
      <c r="D16" s="47"/>
      <c r="E16" s="47"/>
      <c r="F16" s="47"/>
      <c r="G16" s="47"/>
      <c r="H16" s="47"/>
      <c r="I16" s="142"/>
      <c r="J16" s="47"/>
      <c r="K16" s="51"/>
    </row>
    <row r="17" s="1" customFormat="1" ht="14.4" customHeight="1">
      <c r="B17" s="46"/>
      <c r="C17" s="47"/>
      <c r="D17" s="39" t="s">
        <v>38</v>
      </c>
      <c r="E17" s="47"/>
      <c r="F17" s="47"/>
      <c r="G17" s="47"/>
      <c r="H17" s="47"/>
      <c r="I17" s="144"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4" t="s">
        <v>36</v>
      </c>
      <c r="J18" s="34" t="str">
        <f>IF('Rekapitulace stavby'!AN14="Vyplň údaj","",IF('Rekapitulace stavby'!AN14="","",'Rekapitulace stavby'!AN14))</f>
        <v/>
      </c>
      <c r="K18" s="51"/>
    </row>
    <row r="19" s="1" customFormat="1" ht="6.96" customHeight="1">
      <c r="B19" s="46"/>
      <c r="C19" s="47"/>
      <c r="D19" s="47"/>
      <c r="E19" s="47"/>
      <c r="F19" s="47"/>
      <c r="G19" s="47"/>
      <c r="H19" s="47"/>
      <c r="I19" s="142"/>
      <c r="J19" s="47"/>
      <c r="K19" s="51"/>
    </row>
    <row r="20" s="1" customFormat="1" ht="14.4" customHeight="1">
      <c r="B20" s="46"/>
      <c r="C20" s="47"/>
      <c r="D20" s="39" t="s">
        <v>40</v>
      </c>
      <c r="E20" s="47"/>
      <c r="F20" s="47"/>
      <c r="G20" s="47"/>
      <c r="H20" s="47"/>
      <c r="I20" s="144" t="s">
        <v>33</v>
      </c>
      <c r="J20" s="34" t="s">
        <v>531</v>
      </c>
      <c r="K20" s="51"/>
    </row>
    <row r="21" s="1" customFormat="1" ht="18" customHeight="1">
      <c r="B21" s="46"/>
      <c r="C21" s="47"/>
      <c r="D21" s="47"/>
      <c r="E21" s="34" t="s">
        <v>532</v>
      </c>
      <c r="F21" s="47"/>
      <c r="G21" s="47"/>
      <c r="H21" s="47"/>
      <c r="I21" s="144" t="s">
        <v>36</v>
      </c>
      <c r="J21" s="34" t="s">
        <v>533</v>
      </c>
      <c r="K21" s="51"/>
    </row>
    <row r="22" s="1" customFormat="1" ht="6.96" customHeight="1">
      <c r="B22" s="46"/>
      <c r="C22" s="47"/>
      <c r="D22" s="47"/>
      <c r="E22" s="47"/>
      <c r="F22" s="47"/>
      <c r="G22" s="47"/>
      <c r="H22" s="47"/>
      <c r="I22" s="142"/>
      <c r="J22" s="47"/>
      <c r="K22" s="51"/>
    </row>
    <row r="23" s="1" customFormat="1" ht="14.4" customHeight="1">
      <c r="B23" s="46"/>
      <c r="C23" s="47"/>
      <c r="D23" s="39" t="s">
        <v>44</v>
      </c>
      <c r="E23" s="47"/>
      <c r="F23" s="47"/>
      <c r="G23" s="47"/>
      <c r="H23" s="47"/>
      <c r="I23" s="142"/>
      <c r="J23" s="47"/>
      <c r="K23" s="51"/>
    </row>
    <row r="24" s="6" customFormat="1" ht="16.5" customHeight="1">
      <c r="B24" s="147"/>
      <c r="C24" s="148"/>
      <c r="D24" s="148"/>
      <c r="E24" s="44" t="s">
        <v>41</v>
      </c>
      <c r="F24" s="44"/>
      <c r="G24" s="44"/>
      <c r="H24" s="44"/>
      <c r="I24" s="149"/>
      <c r="J24" s="148"/>
      <c r="K24" s="150"/>
    </row>
    <row r="25" s="1" customFormat="1" ht="6.96" customHeight="1">
      <c r="B25" s="46"/>
      <c r="C25" s="47"/>
      <c r="D25" s="47"/>
      <c r="E25" s="47"/>
      <c r="F25" s="47"/>
      <c r="G25" s="47"/>
      <c r="H25" s="47"/>
      <c r="I25" s="142"/>
      <c r="J25" s="47"/>
      <c r="K25" s="51"/>
    </row>
    <row r="26" s="1" customFormat="1" ht="6.96" customHeight="1">
      <c r="B26" s="46"/>
      <c r="C26" s="47"/>
      <c r="D26" s="106"/>
      <c r="E26" s="106"/>
      <c r="F26" s="106"/>
      <c r="G26" s="106"/>
      <c r="H26" s="106"/>
      <c r="I26" s="151"/>
      <c r="J26" s="106"/>
      <c r="K26" s="152"/>
    </row>
    <row r="27" s="1" customFormat="1" ht="25.44" customHeight="1">
      <c r="B27" s="46"/>
      <c r="C27" s="47"/>
      <c r="D27" s="153" t="s">
        <v>46</v>
      </c>
      <c r="E27" s="47"/>
      <c r="F27" s="47"/>
      <c r="G27" s="47"/>
      <c r="H27" s="47"/>
      <c r="I27" s="142"/>
      <c r="J27" s="154">
        <f>ROUND(J78,2)</f>
        <v>0</v>
      </c>
      <c r="K27" s="51"/>
    </row>
    <row r="28" s="1" customFormat="1" ht="6.96" customHeight="1">
      <c r="B28" s="46"/>
      <c r="C28" s="47"/>
      <c r="D28" s="106"/>
      <c r="E28" s="106"/>
      <c r="F28" s="106"/>
      <c r="G28" s="106"/>
      <c r="H28" s="106"/>
      <c r="I28" s="151"/>
      <c r="J28" s="106"/>
      <c r="K28" s="152"/>
    </row>
    <row r="29" s="1" customFormat="1" ht="14.4" customHeight="1">
      <c r="B29" s="46"/>
      <c r="C29" s="47"/>
      <c r="D29" s="47"/>
      <c r="E29" s="47"/>
      <c r="F29" s="52" t="s">
        <v>48</v>
      </c>
      <c r="G29" s="47"/>
      <c r="H29" s="47"/>
      <c r="I29" s="155" t="s">
        <v>47</v>
      </c>
      <c r="J29" s="52" t="s">
        <v>49</v>
      </c>
      <c r="K29" s="51"/>
    </row>
    <row r="30" s="1" customFormat="1" ht="14.4" customHeight="1">
      <c r="B30" s="46"/>
      <c r="C30" s="47"/>
      <c r="D30" s="55" t="s">
        <v>50</v>
      </c>
      <c r="E30" s="55" t="s">
        <v>51</v>
      </c>
      <c r="F30" s="156">
        <f>ROUND(SUM(BE78:BE86), 2)</f>
        <v>0</v>
      </c>
      <c r="G30" s="47"/>
      <c r="H30" s="47"/>
      <c r="I30" s="157">
        <v>0.20999999999999999</v>
      </c>
      <c r="J30" s="156">
        <f>ROUND(ROUND((SUM(BE78:BE86)), 2)*I30, 2)</f>
        <v>0</v>
      </c>
      <c r="K30" s="51"/>
    </row>
    <row r="31" s="1" customFormat="1" ht="14.4" customHeight="1">
      <c r="B31" s="46"/>
      <c r="C31" s="47"/>
      <c r="D31" s="47"/>
      <c r="E31" s="55" t="s">
        <v>52</v>
      </c>
      <c r="F31" s="156">
        <f>ROUND(SUM(BF78:BF86), 2)</f>
        <v>0</v>
      </c>
      <c r="G31" s="47"/>
      <c r="H31" s="47"/>
      <c r="I31" s="157">
        <v>0.14999999999999999</v>
      </c>
      <c r="J31" s="156">
        <f>ROUND(ROUND((SUM(BF78:BF86)), 2)*I31, 2)</f>
        <v>0</v>
      </c>
      <c r="K31" s="51"/>
    </row>
    <row r="32" hidden="1" s="1" customFormat="1" ht="14.4" customHeight="1">
      <c r="B32" s="46"/>
      <c r="C32" s="47"/>
      <c r="D32" s="47"/>
      <c r="E32" s="55" t="s">
        <v>53</v>
      </c>
      <c r="F32" s="156">
        <f>ROUND(SUM(BG78:BG86), 2)</f>
        <v>0</v>
      </c>
      <c r="G32" s="47"/>
      <c r="H32" s="47"/>
      <c r="I32" s="157">
        <v>0.20999999999999999</v>
      </c>
      <c r="J32" s="156">
        <v>0</v>
      </c>
      <c r="K32" s="51"/>
    </row>
    <row r="33" hidden="1" s="1" customFormat="1" ht="14.4" customHeight="1">
      <c r="B33" s="46"/>
      <c r="C33" s="47"/>
      <c r="D33" s="47"/>
      <c r="E33" s="55" t="s">
        <v>54</v>
      </c>
      <c r="F33" s="156">
        <f>ROUND(SUM(BH78:BH86), 2)</f>
        <v>0</v>
      </c>
      <c r="G33" s="47"/>
      <c r="H33" s="47"/>
      <c r="I33" s="157">
        <v>0.14999999999999999</v>
      </c>
      <c r="J33" s="156">
        <v>0</v>
      </c>
      <c r="K33" s="51"/>
    </row>
    <row r="34" hidden="1" s="1" customFormat="1" ht="14.4" customHeight="1">
      <c r="B34" s="46"/>
      <c r="C34" s="47"/>
      <c r="D34" s="47"/>
      <c r="E34" s="55" t="s">
        <v>55</v>
      </c>
      <c r="F34" s="156">
        <f>ROUND(SUM(BI78:BI86), 2)</f>
        <v>0</v>
      </c>
      <c r="G34" s="47"/>
      <c r="H34" s="47"/>
      <c r="I34" s="157">
        <v>0</v>
      </c>
      <c r="J34" s="156">
        <v>0</v>
      </c>
      <c r="K34" s="51"/>
    </row>
    <row r="35" s="1" customFormat="1" ht="6.96" customHeight="1">
      <c r="B35" s="46"/>
      <c r="C35" s="47"/>
      <c r="D35" s="47"/>
      <c r="E35" s="47"/>
      <c r="F35" s="47"/>
      <c r="G35" s="47"/>
      <c r="H35" s="47"/>
      <c r="I35" s="142"/>
      <c r="J35" s="47"/>
      <c r="K35" s="51"/>
    </row>
    <row r="36" s="1" customFormat="1" ht="25.44" customHeight="1">
      <c r="B36" s="46"/>
      <c r="C36" s="158"/>
      <c r="D36" s="159" t="s">
        <v>56</v>
      </c>
      <c r="E36" s="98"/>
      <c r="F36" s="98"/>
      <c r="G36" s="160" t="s">
        <v>57</v>
      </c>
      <c r="H36" s="161" t="s">
        <v>58</v>
      </c>
      <c r="I36" s="162"/>
      <c r="J36" s="163">
        <f>SUM(J27:J34)</f>
        <v>0</v>
      </c>
      <c r="K36" s="164"/>
    </row>
    <row r="37" s="1" customFormat="1" ht="14.4" customHeight="1">
      <c r="B37" s="67"/>
      <c r="C37" s="68"/>
      <c r="D37" s="68"/>
      <c r="E37" s="68"/>
      <c r="F37" s="68"/>
      <c r="G37" s="68"/>
      <c r="H37" s="68"/>
      <c r="I37" s="165"/>
      <c r="J37" s="68"/>
      <c r="K37" s="69"/>
    </row>
    <row r="41" s="1" customFormat="1" ht="6.96" customHeight="1">
      <c r="B41" s="166"/>
      <c r="C41" s="167"/>
      <c r="D41" s="167"/>
      <c r="E41" s="167"/>
      <c r="F41" s="167"/>
      <c r="G41" s="167"/>
      <c r="H41" s="167"/>
      <c r="I41" s="168"/>
      <c r="J41" s="167"/>
      <c r="K41" s="169"/>
    </row>
    <row r="42" s="1" customFormat="1" ht="36.96" customHeight="1">
      <c r="B42" s="46"/>
      <c r="C42" s="29" t="s">
        <v>105</v>
      </c>
      <c r="D42" s="47"/>
      <c r="E42" s="47"/>
      <c r="F42" s="47"/>
      <c r="G42" s="47"/>
      <c r="H42" s="47"/>
      <c r="I42" s="142"/>
      <c r="J42" s="47"/>
      <c r="K42" s="51"/>
    </row>
    <row r="43" s="1" customFormat="1" ht="6.96" customHeight="1">
      <c r="B43" s="46"/>
      <c r="C43" s="47"/>
      <c r="D43" s="47"/>
      <c r="E43" s="47"/>
      <c r="F43" s="47"/>
      <c r="G43" s="47"/>
      <c r="H43" s="47"/>
      <c r="I43" s="142"/>
      <c r="J43" s="47"/>
      <c r="K43" s="51"/>
    </row>
    <row r="44" s="1" customFormat="1" ht="14.4" customHeight="1">
      <c r="B44" s="46"/>
      <c r="C44" s="39" t="s">
        <v>18</v>
      </c>
      <c r="D44" s="47"/>
      <c r="E44" s="47"/>
      <c r="F44" s="47"/>
      <c r="G44" s="47"/>
      <c r="H44" s="47"/>
      <c r="I44" s="142"/>
      <c r="J44" s="47"/>
      <c r="K44" s="51"/>
    </row>
    <row r="45" s="1" customFormat="1" ht="16.5" customHeight="1">
      <c r="B45" s="46"/>
      <c r="C45" s="47"/>
      <c r="D45" s="47"/>
      <c r="E45" s="235" t="str">
        <f>E7</f>
        <v xml:space="preserve">Oprava  sklepních prostor v objektu Gurťjevova 11,Ostrava - Zábřeh</v>
      </c>
      <c r="F45" s="39"/>
      <c r="G45" s="39"/>
      <c r="H45" s="39"/>
      <c r="I45" s="142"/>
      <c r="J45" s="47"/>
      <c r="K45" s="51"/>
    </row>
    <row r="46" s="1" customFormat="1" ht="14.4" customHeight="1">
      <c r="B46" s="46"/>
      <c r="C46" s="39" t="s">
        <v>152</v>
      </c>
      <c r="D46" s="47"/>
      <c r="E46" s="47"/>
      <c r="F46" s="47"/>
      <c r="G46" s="47"/>
      <c r="H46" s="47"/>
      <c r="I46" s="142"/>
      <c r="J46" s="47"/>
      <c r="K46" s="51"/>
    </row>
    <row r="47" s="1" customFormat="1" ht="17.25" customHeight="1">
      <c r="B47" s="46"/>
      <c r="C47" s="47"/>
      <c r="D47" s="47"/>
      <c r="E47" s="143" t="str">
        <f>E9</f>
        <v xml:space="preserve">D.1.4.3 - Oprava sklepních prostor - Silnoproudá elektrotechnika </v>
      </c>
      <c r="F47" s="47"/>
      <c r="G47" s="47"/>
      <c r="H47" s="47"/>
      <c r="I47" s="142"/>
      <c r="J47" s="47"/>
      <c r="K47" s="51"/>
    </row>
    <row r="48" s="1" customFormat="1" ht="6.96" customHeight="1">
      <c r="B48" s="46"/>
      <c r="C48" s="47"/>
      <c r="D48" s="47"/>
      <c r="E48" s="47"/>
      <c r="F48" s="47"/>
      <c r="G48" s="47"/>
      <c r="H48" s="47"/>
      <c r="I48" s="142"/>
      <c r="J48" s="47"/>
      <c r="K48" s="51"/>
    </row>
    <row r="49" s="1" customFormat="1" ht="18" customHeight="1">
      <c r="B49" s="46"/>
      <c r="C49" s="39" t="s">
        <v>24</v>
      </c>
      <c r="D49" s="47"/>
      <c r="E49" s="47"/>
      <c r="F49" s="34" t="str">
        <f>F12</f>
        <v xml:space="preserve">Ostrava-Zábřeh </v>
      </c>
      <c r="G49" s="47"/>
      <c r="H49" s="47"/>
      <c r="I49" s="144" t="s">
        <v>26</v>
      </c>
      <c r="J49" s="145" t="str">
        <f>IF(J12="","",J12)</f>
        <v>8. 6. 2018</v>
      </c>
      <c r="K49" s="51"/>
    </row>
    <row r="50" s="1" customFormat="1" ht="6.96" customHeight="1">
      <c r="B50" s="46"/>
      <c r="C50" s="47"/>
      <c r="D50" s="47"/>
      <c r="E50" s="47"/>
      <c r="F50" s="47"/>
      <c r="G50" s="47"/>
      <c r="H50" s="47"/>
      <c r="I50" s="142"/>
      <c r="J50" s="47"/>
      <c r="K50" s="51"/>
    </row>
    <row r="51" s="1" customFormat="1">
      <c r="B51" s="46"/>
      <c r="C51" s="39" t="s">
        <v>32</v>
      </c>
      <c r="D51" s="47"/>
      <c r="E51" s="47"/>
      <c r="F51" s="34" t="str">
        <f>E15</f>
        <v xml:space="preserve">Statutár.město Ostrava,Městský obvod Ostrava-Jih </v>
      </c>
      <c r="G51" s="47"/>
      <c r="H51" s="47"/>
      <c r="I51" s="144" t="s">
        <v>40</v>
      </c>
      <c r="J51" s="44" t="str">
        <f>E21</f>
        <v xml:space="preserve">Lenka Jerakasová  </v>
      </c>
      <c r="K51" s="51"/>
    </row>
    <row r="52" s="1" customFormat="1" ht="14.4" customHeight="1">
      <c r="B52" s="46"/>
      <c r="C52" s="39" t="s">
        <v>38</v>
      </c>
      <c r="D52" s="47"/>
      <c r="E52" s="47"/>
      <c r="F52" s="34" t="str">
        <f>IF(E18="","",E18)</f>
        <v/>
      </c>
      <c r="G52" s="47"/>
      <c r="H52" s="47"/>
      <c r="I52" s="142"/>
      <c r="J52" s="170"/>
      <c r="K52" s="51"/>
    </row>
    <row r="53" s="1" customFormat="1" ht="10.32" customHeight="1">
      <c r="B53" s="46"/>
      <c r="C53" s="47"/>
      <c r="D53" s="47"/>
      <c r="E53" s="47"/>
      <c r="F53" s="47"/>
      <c r="G53" s="47"/>
      <c r="H53" s="47"/>
      <c r="I53" s="142"/>
      <c r="J53" s="47"/>
      <c r="K53" s="51"/>
    </row>
    <row r="54" s="1" customFormat="1" ht="29.28" customHeight="1">
      <c r="B54" s="46"/>
      <c r="C54" s="171" t="s">
        <v>106</v>
      </c>
      <c r="D54" s="158"/>
      <c r="E54" s="158"/>
      <c r="F54" s="158"/>
      <c r="G54" s="158"/>
      <c r="H54" s="158"/>
      <c r="I54" s="172"/>
      <c r="J54" s="173" t="s">
        <v>107</v>
      </c>
      <c r="K54" s="174"/>
    </row>
    <row r="55" s="1" customFormat="1" ht="10.32" customHeight="1">
      <c r="B55" s="46"/>
      <c r="C55" s="47"/>
      <c r="D55" s="47"/>
      <c r="E55" s="47"/>
      <c r="F55" s="47"/>
      <c r="G55" s="47"/>
      <c r="H55" s="47"/>
      <c r="I55" s="142"/>
      <c r="J55" s="47"/>
      <c r="K55" s="51"/>
    </row>
    <row r="56" s="1" customFormat="1" ht="29.28" customHeight="1">
      <c r="B56" s="46"/>
      <c r="C56" s="175" t="s">
        <v>108</v>
      </c>
      <c r="D56" s="47"/>
      <c r="E56" s="47"/>
      <c r="F56" s="47"/>
      <c r="G56" s="47"/>
      <c r="H56" s="47"/>
      <c r="I56" s="142"/>
      <c r="J56" s="154">
        <f>J78</f>
        <v>0</v>
      </c>
      <c r="K56" s="51"/>
      <c r="AU56" s="23" t="s">
        <v>109</v>
      </c>
    </row>
    <row r="57" s="7" customFormat="1" ht="24.96" customHeight="1">
      <c r="B57" s="176"/>
      <c r="C57" s="177"/>
      <c r="D57" s="178" t="s">
        <v>159</v>
      </c>
      <c r="E57" s="179"/>
      <c r="F57" s="179"/>
      <c r="G57" s="179"/>
      <c r="H57" s="179"/>
      <c r="I57" s="180"/>
      <c r="J57" s="181">
        <f>J79</f>
        <v>0</v>
      </c>
      <c r="K57" s="182"/>
    </row>
    <row r="58" s="8" customFormat="1" ht="19.92" customHeight="1">
      <c r="B58" s="183"/>
      <c r="C58" s="184"/>
      <c r="D58" s="185" t="s">
        <v>899</v>
      </c>
      <c r="E58" s="186"/>
      <c r="F58" s="186"/>
      <c r="G58" s="186"/>
      <c r="H58" s="186"/>
      <c r="I58" s="187"/>
      <c r="J58" s="188">
        <f>J80</f>
        <v>0</v>
      </c>
      <c r="K58" s="189"/>
    </row>
    <row r="59" s="1" customFormat="1" ht="21.84" customHeight="1">
      <c r="B59" s="46"/>
      <c r="C59" s="47"/>
      <c r="D59" s="47"/>
      <c r="E59" s="47"/>
      <c r="F59" s="47"/>
      <c r="G59" s="47"/>
      <c r="H59" s="47"/>
      <c r="I59" s="142"/>
      <c r="J59" s="47"/>
      <c r="K59" s="51"/>
    </row>
    <row r="60" s="1" customFormat="1" ht="6.96" customHeight="1">
      <c r="B60" s="67"/>
      <c r="C60" s="68"/>
      <c r="D60" s="68"/>
      <c r="E60" s="68"/>
      <c r="F60" s="68"/>
      <c r="G60" s="68"/>
      <c r="H60" s="68"/>
      <c r="I60" s="165"/>
      <c r="J60" s="68"/>
      <c r="K60" s="69"/>
    </row>
    <row r="64" s="1" customFormat="1" ht="6.96" customHeight="1">
      <c r="B64" s="70"/>
      <c r="C64" s="71"/>
      <c r="D64" s="71"/>
      <c r="E64" s="71"/>
      <c r="F64" s="71"/>
      <c r="G64" s="71"/>
      <c r="H64" s="71"/>
      <c r="I64" s="168"/>
      <c r="J64" s="71"/>
      <c r="K64" s="71"/>
      <c r="L64" s="72"/>
    </row>
    <row r="65" s="1" customFormat="1" ht="36.96" customHeight="1">
      <c r="B65" s="46"/>
      <c r="C65" s="73" t="s">
        <v>114</v>
      </c>
      <c r="D65" s="74"/>
      <c r="E65" s="74"/>
      <c r="F65" s="74"/>
      <c r="G65" s="74"/>
      <c r="H65" s="74"/>
      <c r="I65" s="190"/>
      <c r="J65" s="74"/>
      <c r="K65" s="74"/>
      <c r="L65" s="72"/>
    </row>
    <row r="66" s="1" customFormat="1" ht="6.96" customHeight="1">
      <c r="B66" s="46"/>
      <c r="C66" s="74"/>
      <c r="D66" s="74"/>
      <c r="E66" s="74"/>
      <c r="F66" s="74"/>
      <c r="G66" s="74"/>
      <c r="H66" s="74"/>
      <c r="I66" s="190"/>
      <c r="J66" s="74"/>
      <c r="K66" s="74"/>
      <c r="L66" s="72"/>
    </row>
    <row r="67" s="1" customFormat="1" ht="14.4" customHeight="1">
      <c r="B67" s="46"/>
      <c r="C67" s="76" t="s">
        <v>18</v>
      </c>
      <c r="D67" s="74"/>
      <c r="E67" s="74"/>
      <c r="F67" s="74"/>
      <c r="G67" s="74"/>
      <c r="H67" s="74"/>
      <c r="I67" s="190"/>
      <c r="J67" s="74"/>
      <c r="K67" s="74"/>
      <c r="L67" s="72"/>
    </row>
    <row r="68" s="1" customFormat="1" ht="16.5" customHeight="1">
      <c r="B68" s="46"/>
      <c r="C68" s="74"/>
      <c r="D68" s="74"/>
      <c r="E68" s="236" t="str">
        <f>E7</f>
        <v xml:space="preserve">Oprava  sklepních prostor v objektu Gurťjevova 11,Ostrava - Zábřeh</v>
      </c>
      <c r="F68" s="76"/>
      <c r="G68" s="76"/>
      <c r="H68" s="76"/>
      <c r="I68" s="190"/>
      <c r="J68" s="74"/>
      <c r="K68" s="74"/>
      <c r="L68" s="72"/>
    </row>
    <row r="69" s="1" customFormat="1" ht="14.4" customHeight="1">
      <c r="B69" s="46"/>
      <c r="C69" s="76" t="s">
        <v>152</v>
      </c>
      <c r="D69" s="74"/>
      <c r="E69" s="74"/>
      <c r="F69" s="74"/>
      <c r="G69" s="74"/>
      <c r="H69" s="74"/>
      <c r="I69" s="190"/>
      <c r="J69" s="74"/>
      <c r="K69" s="74"/>
      <c r="L69" s="72"/>
    </row>
    <row r="70" s="1" customFormat="1" ht="17.25" customHeight="1">
      <c r="B70" s="46"/>
      <c r="C70" s="74"/>
      <c r="D70" s="74"/>
      <c r="E70" s="82" t="str">
        <f>E9</f>
        <v xml:space="preserve">D.1.4.3 - Oprava sklepních prostor - Silnoproudá elektrotechnika </v>
      </c>
      <c r="F70" s="74"/>
      <c r="G70" s="74"/>
      <c r="H70" s="74"/>
      <c r="I70" s="190"/>
      <c r="J70" s="74"/>
      <c r="K70" s="74"/>
      <c r="L70" s="72"/>
    </row>
    <row r="71" s="1" customFormat="1" ht="6.96" customHeight="1">
      <c r="B71" s="46"/>
      <c r="C71" s="74"/>
      <c r="D71" s="74"/>
      <c r="E71" s="74"/>
      <c r="F71" s="74"/>
      <c r="G71" s="74"/>
      <c r="H71" s="74"/>
      <c r="I71" s="190"/>
      <c r="J71" s="74"/>
      <c r="K71" s="74"/>
      <c r="L71" s="72"/>
    </row>
    <row r="72" s="1" customFormat="1" ht="18" customHeight="1">
      <c r="B72" s="46"/>
      <c r="C72" s="76" t="s">
        <v>24</v>
      </c>
      <c r="D72" s="74"/>
      <c r="E72" s="74"/>
      <c r="F72" s="191" t="str">
        <f>F12</f>
        <v xml:space="preserve">Ostrava-Zábřeh </v>
      </c>
      <c r="G72" s="74"/>
      <c r="H72" s="74"/>
      <c r="I72" s="192" t="s">
        <v>26</v>
      </c>
      <c r="J72" s="85" t="str">
        <f>IF(J12="","",J12)</f>
        <v>8. 6. 2018</v>
      </c>
      <c r="K72" s="74"/>
      <c r="L72" s="72"/>
    </row>
    <row r="73" s="1" customFormat="1" ht="6.96" customHeight="1">
      <c r="B73" s="46"/>
      <c r="C73" s="74"/>
      <c r="D73" s="74"/>
      <c r="E73" s="74"/>
      <c r="F73" s="74"/>
      <c r="G73" s="74"/>
      <c r="H73" s="74"/>
      <c r="I73" s="190"/>
      <c r="J73" s="74"/>
      <c r="K73" s="74"/>
      <c r="L73" s="72"/>
    </row>
    <row r="74" s="1" customFormat="1">
      <c r="B74" s="46"/>
      <c r="C74" s="76" t="s">
        <v>32</v>
      </c>
      <c r="D74" s="74"/>
      <c r="E74" s="74"/>
      <c r="F74" s="191" t="str">
        <f>E15</f>
        <v xml:space="preserve">Statutár.město Ostrava,Městský obvod Ostrava-Jih </v>
      </c>
      <c r="G74" s="74"/>
      <c r="H74" s="74"/>
      <c r="I74" s="192" t="s">
        <v>40</v>
      </c>
      <c r="J74" s="191" t="str">
        <f>E21</f>
        <v xml:space="preserve">Lenka Jerakasová  </v>
      </c>
      <c r="K74" s="74"/>
      <c r="L74" s="72"/>
    </row>
    <row r="75" s="1" customFormat="1" ht="14.4" customHeight="1">
      <c r="B75" s="46"/>
      <c r="C75" s="76" t="s">
        <v>38</v>
      </c>
      <c r="D75" s="74"/>
      <c r="E75" s="74"/>
      <c r="F75" s="191" t="str">
        <f>IF(E18="","",E18)</f>
        <v/>
      </c>
      <c r="G75" s="74"/>
      <c r="H75" s="74"/>
      <c r="I75" s="190"/>
      <c r="J75" s="74"/>
      <c r="K75" s="74"/>
      <c r="L75" s="72"/>
    </row>
    <row r="76" s="1" customFormat="1" ht="10.32" customHeight="1">
      <c r="B76" s="46"/>
      <c r="C76" s="74"/>
      <c r="D76" s="74"/>
      <c r="E76" s="74"/>
      <c r="F76" s="74"/>
      <c r="G76" s="74"/>
      <c r="H76" s="74"/>
      <c r="I76" s="190"/>
      <c r="J76" s="74"/>
      <c r="K76" s="74"/>
      <c r="L76" s="72"/>
    </row>
    <row r="77" s="9" customFormat="1" ht="29.28" customHeight="1">
      <c r="B77" s="193"/>
      <c r="C77" s="194" t="s">
        <v>115</v>
      </c>
      <c r="D77" s="195" t="s">
        <v>65</v>
      </c>
      <c r="E77" s="195" t="s">
        <v>61</v>
      </c>
      <c r="F77" s="195" t="s">
        <v>116</v>
      </c>
      <c r="G77" s="195" t="s">
        <v>117</v>
      </c>
      <c r="H77" s="195" t="s">
        <v>118</v>
      </c>
      <c r="I77" s="196" t="s">
        <v>119</v>
      </c>
      <c r="J77" s="195" t="s">
        <v>107</v>
      </c>
      <c r="K77" s="197" t="s">
        <v>120</v>
      </c>
      <c r="L77" s="198"/>
      <c r="M77" s="102" t="s">
        <v>121</v>
      </c>
      <c r="N77" s="103" t="s">
        <v>50</v>
      </c>
      <c r="O77" s="103" t="s">
        <v>122</v>
      </c>
      <c r="P77" s="103" t="s">
        <v>123</v>
      </c>
      <c r="Q77" s="103" t="s">
        <v>124</v>
      </c>
      <c r="R77" s="103" t="s">
        <v>125</v>
      </c>
      <c r="S77" s="103" t="s">
        <v>126</v>
      </c>
      <c r="T77" s="104" t="s">
        <v>127</v>
      </c>
    </row>
    <row r="78" s="1" customFormat="1" ht="29.28" customHeight="1">
      <c r="B78" s="46"/>
      <c r="C78" s="108" t="s">
        <v>108</v>
      </c>
      <c r="D78" s="74"/>
      <c r="E78" s="74"/>
      <c r="F78" s="74"/>
      <c r="G78" s="74"/>
      <c r="H78" s="74"/>
      <c r="I78" s="190"/>
      <c r="J78" s="199">
        <f>BK78</f>
        <v>0</v>
      </c>
      <c r="K78" s="74"/>
      <c r="L78" s="72"/>
      <c r="M78" s="105"/>
      <c r="N78" s="106"/>
      <c r="O78" s="106"/>
      <c r="P78" s="200">
        <f>P79</f>
        <v>0</v>
      </c>
      <c r="Q78" s="106"/>
      <c r="R78" s="200">
        <f>R79</f>
        <v>0.00054000000000000001</v>
      </c>
      <c r="S78" s="106"/>
      <c r="T78" s="201">
        <f>T79</f>
        <v>0</v>
      </c>
      <c r="AT78" s="23" t="s">
        <v>79</v>
      </c>
      <c r="AU78" s="23" t="s">
        <v>109</v>
      </c>
      <c r="BK78" s="202">
        <f>BK79</f>
        <v>0</v>
      </c>
    </row>
    <row r="79" s="10" customFormat="1" ht="37.44" customHeight="1">
      <c r="B79" s="203"/>
      <c r="C79" s="204"/>
      <c r="D79" s="205" t="s">
        <v>79</v>
      </c>
      <c r="E79" s="206" t="s">
        <v>284</v>
      </c>
      <c r="F79" s="206" t="s">
        <v>285</v>
      </c>
      <c r="G79" s="204"/>
      <c r="H79" s="204"/>
      <c r="I79" s="207"/>
      <c r="J79" s="208">
        <f>BK79</f>
        <v>0</v>
      </c>
      <c r="K79" s="204"/>
      <c r="L79" s="209"/>
      <c r="M79" s="210"/>
      <c r="N79" s="211"/>
      <c r="O79" s="211"/>
      <c r="P79" s="212">
        <f>P80</f>
        <v>0</v>
      </c>
      <c r="Q79" s="211"/>
      <c r="R79" s="212">
        <f>R80</f>
        <v>0.00054000000000000001</v>
      </c>
      <c r="S79" s="211"/>
      <c r="T79" s="213">
        <f>T80</f>
        <v>0</v>
      </c>
      <c r="AR79" s="214" t="s">
        <v>89</v>
      </c>
      <c r="AT79" s="215" t="s">
        <v>79</v>
      </c>
      <c r="AU79" s="215" t="s">
        <v>80</v>
      </c>
      <c r="AY79" s="214" t="s">
        <v>131</v>
      </c>
      <c r="BK79" s="216">
        <f>BK80</f>
        <v>0</v>
      </c>
    </row>
    <row r="80" s="10" customFormat="1" ht="19.92" customHeight="1">
      <c r="B80" s="203"/>
      <c r="C80" s="204"/>
      <c r="D80" s="205" t="s">
        <v>79</v>
      </c>
      <c r="E80" s="217" t="s">
        <v>900</v>
      </c>
      <c r="F80" s="217" t="s">
        <v>901</v>
      </c>
      <c r="G80" s="204"/>
      <c r="H80" s="204"/>
      <c r="I80" s="207"/>
      <c r="J80" s="218">
        <f>BK80</f>
        <v>0</v>
      </c>
      <c r="K80" s="204"/>
      <c r="L80" s="209"/>
      <c r="M80" s="210"/>
      <c r="N80" s="211"/>
      <c r="O80" s="211"/>
      <c r="P80" s="212">
        <f>SUM(P81:P86)</f>
        <v>0</v>
      </c>
      <c r="Q80" s="211"/>
      <c r="R80" s="212">
        <f>SUM(R81:R86)</f>
        <v>0.00054000000000000001</v>
      </c>
      <c r="S80" s="211"/>
      <c r="T80" s="213">
        <f>SUM(T81:T86)</f>
        <v>0</v>
      </c>
      <c r="AR80" s="214" t="s">
        <v>89</v>
      </c>
      <c r="AT80" s="215" t="s">
        <v>79</v>
      </c>
      <c r="AU80" s="215" t="s">
        <v>23</v>
      </c>
      <c r="AY80" s="214" t="s">
        <v>131</v>
      </c>
      <c r="BK80" s="216">
        <f>SUM(BK81:BK86)</f>
        <v>0</v>
      </c>
    </row>
    <row r="81" s="1" customFormat="1" ht="16.5" customHeight="1">
      <c r="B81" s="46"/>
      <c r="C81" s="219" t="s">
        <v>23</v>
      </c>
      <c r="D81" s="219" t="s">
        <v>135</v>
      </c>
      <c r="E81" s="220" t="s">
        <v>902</v>
      </c>
      <c r="F81" s="221" t="s">
        <v>903</v>
      </c>
      <c r="G81" s="222" t="s">
        <v>204</v>
      </c>
      <c r="H81" s="223">
        <v>1</v>
      </c>
      <c r="I81" s="224"/>
      <c r="J81" s="225">
        <f>ROUND(I81*H81,2)</f>
        <v>0</v>
      </c>
      <c r="K81" s="221" t="s">
        <v>139</v>
      </c>
      <c r="L81" s="72"/>
      <c r="M81" s="226" t="s">
        <v>41</v>
      </c>
      <c r="N81" s="227" t="s">
        <v>51</v>
      </c>
      <c r="O81" s="47"/>
      <c r="P81" s="228">
        <f>O81*H81</f>
        <v>0</v>
      </c>
      <c r="Q81" s="228">
        <v>0</v>
      </c>
      <c r="R81" s="228">
        <f>Q81*H81</f>
        <v>0</v>
      </c>
      <c r="S81" s="228">
        <v>0</v>
      </c>
      <c r="T81" s="229">
        <f>S81*H81</f>
        <v>0</v>
      </c>
      <c r="AR81" s="23" t="s">
        <v>268</v>
      </c>
      <c r="AT81" s="23" t="s">
        <v>135</v>
      </c>
      <c r="AU81" s="23" t="s">
        <v>89</v>
      </c>
      <c r="AY81" s="23" t="s">
        <v>131</v>
      </c>
      <c r="BE81" s="230">
        <f>IF(N81="základní",J81,0)</f>
        <v>0</v>
      </c>
      <c r="BF81" s="230">
        <f>IF(N81="snížená",J81,0)</f>
        <v>0</v>
      </c>
      <c r="BG81" s="230">
        <f>IF(N81="zákl. přenesená",J81,0)</f>
        <v>0</v>
      </c>
      <c r="BH81" s="230">
        <f>IF(N81="sníž. přenesená",J81,0)</f>
        <v>0</v>
      </c>
      <c r="BI81" s="230">
        <f>IF(N81="nulová",J81,0)</f>
        <v>0</v>
      </c>
      <c r="BJ81" s="23" t="s">
        <v>23</v>
      </c>
      <c r="BK81" s="230">
        <f>ROUND(I81*H81,2)</f>
        <v>0</v>
      </c>
      <c r="BL81" s="23" t="s">
        <v>268</v>
      </c>
      <c r="BM81" s="23" t="s">
        <v>904</v>
      </c>
    </row>
    <row r="82" s="1" customFormat="1" ht="16.5" customHeight="1">
      <c r="B82" s="46"/>
      <c r="C82" s="272" t="s">
        <v>89</v>
      </c>
      <c r="D82" s="272" t="s">
        <v>206</v>
      </c>
      <c r="E82" s="273" t="s">
        <v>905</v>
      </c>
      <c r="F82" s="274" t="s">
        <v>906</v>
      </c>
      <c r="G82" s="275" t="s">
        <v>204</v>
      </c>
      <c r="H82" s="276">
        <v>1</v>
      </c>
      <c r="I82" s="277"/>
      <c r="J82" s="278">
        <f>ROUND(I82*H82,2)</f>
        <v>0</v>
      </c>
      <c r="K82" s="274" t="s">
        <v>139</v>
      </c>
      <c r="L82" s="279"/>
      <c r="M82" s="280" t="s">
        <v>41</v>
      </c>
      <c r="N82" s="281" t="s">
        <v>51</v>
      </c>
      <c r="O82" s="47"/>
      <c r="P82" s="228">
        <f>O82*H82</f>
        <v>0</v>
      </c>
      <c r="Q82" s="228">
        <v>0.00027</v>
      </c>
      <c r="R82" s="228">
        <f>Q82*H82</f>
        <v>0.00027</v>
      </c>
      <c r="S82" s="228">
        <v>0</v>
      </c>
      <c r="T82" s="229">
        <f>S82*H82</f>
        <v>0</v>
      </c>
      <c r="AR82" s="23" t="s">
        <v>300</v>
      </c>
      <c r="AT82" s="23" t="s">
        <v>206</v>
      </c>
      <c r="AU82" s="23" t="s">
        <v>89</v>
      </c>
      <c r="AY82" s="23" t="s">
        <v>131</v>
      </c>
      <c r="BE82" s="230">
        <f>IF(N82="základní",J82,0)</f>
        <v>0</v>
      </c>
      <c r="BF82" s="230">
        <f>IF(N82="snížená",J82,0)</f>
        <v>0</v>
      </c>
      <c r="BG82" s="230">
        <f>IF(N82="zákl. přenesená",J82,0)</f>
        <v>0</v>
      </c>
      <c r="BH82" s="230">
        <f>IF(N82="sníž. přenesená",J82,0)</f>
        <v>0</v>
      </c>
      <c r="BI82" s="230">
        <f>IF(N82="nulová",J82,0)</f>
        <v>0</v>
      </c>
      <c r="BJ82" s="23" t="s">
        <v>23</v>
      </c>
      <c r="BK82" s="230">
        <f>ROUND(I82*H82,2)</f>
        <v>0</v>
      </c>
      <c r="BL82" s="23" t="s">
        <v>268</v>
      </c>
      <c r="BM82" s="23" t="s">
        <v>907</v>
      </c>
    </row>
    <row r="83" s="1" customFormat="1" ht="16.5" customHeight="1">
      <c r="B83" s="46"/>
      <c r="C83" s="219" t="s">
        <v>134</v>
      </c>
      <c r="D83" s="219" t="s">
        <v>135</v>
      </c>
      <c r="E83" s="220" t="s">
        <v>908</v>
      </c>
      <c r="F83" s="221" t="s">
        <v>909</v>
      </c>
      <c r="G83" s="222" t="s">
        <v>204</v>
      </c>
      <c r="H83" s="223">
        <v>1</v>
      </c>
      <c r="I83" s="224"/>
      <c r="J83" s="225">
        <f>ROUND(I83*H83,2)</f>
        <v>0</v>
      </c>
      <c r="K83" s="221" t="s">
        <v>41</v>
      </c>
      <c r="L83" s="72"/>
      <c r="M83" s="226" t="s">
        <v>41</v>
      </c>
      <c r="N83" s="227" t="s">
        <v>51</v>
      </c>
      <c r="O83" s="47"/>
      <c r="P83" s="228">
        <f>O83*H83</f>
        <v>0</v>
      </c>
      <c r="Q83" s="228">
        <v>0</v>
      </c>
      <c r="R83" s="228">
        <f>Q83*H83</f>
        <v>0</v>
      </c>
      <c r="S83" s="228">
        <v>0</v>
      </c>
      <c r="T83" s="229">
        <f>S83*H83</f>
        <v>0</v>
      </c>
      <c r="AR83" s="23" t="s">
        <v>268</v>
      </c>
      <c r="AT83" s="23" t="s">
        <v>135</v>
      </c>
      <c r="AU83" s="23" t="s">
        <v>89</v>
      </c>
      <c r="AY83" s="23" t="s">
        <v>131</v>
      </c>
      <c r="BE83" s="230">
        <f>IF(N83="základní",J83,0)</f>
        <v>0</v>
      </c>
      <c r="BF83" s="230">
        <f>IF(N83="snížená",J83,0)</f>
        <v>0</v>
      </c>
      <c r="BG83" s="230">
        <f>IF(N83="zákl. přenesená",J83,0)</f>
        <v>0</v>
      </c>
      <c r="BH83" s="230">
        <f>IF(N83="sníž. přenesená",J83,0)</f>
        <v>0</v>
      </c>
      <c r="BI83" s="230">
        <f>IF(N83="nulová",J83,0)</f>
        <v>0</v>
      </c>
      <c r="BJ83" s="23" t="s">
        <v>23</v>
      </c>
      <c r="BK83" s="230">
        <f>ROUND(I83*H83,2)</f>
        <v>0</v>
      </c>
      <c r="BL83" s="23" t="s">
        <v>268</v>
      </c>
      <c r="BM83" s="23" t="s">
        <v>910</v>
      </c>
    </row>
    <row r="84" s="1" customFormat="1" ht="16.5" customHeight="1">
      <c r="B84" s="46"/>
      <c r="C84" s="272" t="s">
        <v>174</v>
      </c>
      <c r="D84" s="272" t="s">
        <v>206</v>
      </c>
      <c r="E84" s="273" t="s">
        <v>911</v>
      </c>
      <c r="F84" s="274" t="s">
        <v>912</v>
      </c>
      <c r="G84" s="275" t="s">
        <v>204</v>
      </c>
      <c r="H84" s="276">
        <v>1</v>
      </c>
      <c r="I84" s="277"/>
      <c r="J84" s="278">
        <f>ROUND(I84*H84,2)</f>
        <v>0</v>
      </c>
      <c r="K84" s="274" t="s">
        <v>41</v>
      </c>
      <c r="L84" s="279"/>
      <c r="M84" s="280" t="s">
        <v>41</v>
      </c>
      <c r="N84" s="281" t="s">
        <v>51</v>
      </c>
      <c r="O84" s="47"/>
      <c r="P84" s="228">
        <f>O84*H84</f>
        <v>0</v>
      </c>
      <c r="Q84" s="228">
        <v>0.00027</v>
      </c>
      <c r="R84" s="228">
        <f>Q84*H84</f>
        <v>0.00027</v>
      </c>
      <c r="S84" s="228">
        <v>0</v>
      </c>
      <c r="T84" s="229">
        <f>S84*H84</f>
        <v>0</v>
      </c>
      <c r="AR84" s="23" t="s">
        <v>300</v>
      </c>
      <c r="AT84" s="23" t="s">
        <v>206</v>
      </c>
      <c r="AU84" s="23" t="s">
        <v>89</v>
      </c>
      <c r="AY84" s="23" t="s">
        <v>131</v>
      </c>
      <c r="BE84" s="230">
        <f>IF(N84="základní",J84,0)</f>
        <v>0</v>
      </c>
      <c r="BF84" s="230">
        <f>IF(N84="snížená",J84,0)</f>
        <v>0</v>
      </c>
      <c r="BG84" s="230">
        <f>IF(N84="zákl. přenesená",J84,0)</f>
        <v>0</v>
      </c>
      <c r="BH84" s="230">
        <f>IF(N84="sníž. přenesená",J84,0)</f>
        <v>0</v>
      </c>
      <c r="BI84" s="230">
        <f>IF(N84="nulová",J84,0)</f>
        <v>0</v>
      </c>
      <c r="BJ84" s="23" t="s">
        <v>23</v>
      </c>
      <c r="BK84" s="230">
        <f>ROUND(I84*H84,2)</f>
        <v>0</v>
      </c>
      <c r="BL84" s="23" t="s">
        <v>268</v>
      </c>
      <c r="BM84" s="23" t="s">
        <v>913</v>
      </c>
    </row>
    <row r="85" s="1" customFormat="1" ht="25.5" customHeight="1">
      <c r="B85" s="46"/>
      <c r="C85" s="219" t="s">
        <v>130</v>
      </c>
      <c r="D85" s="219" t="s">
        <v>135</v>
      </c>
      <c r="E85" s="220" t="s">
        <v>914</v>
      </c>
      <c r="F85" s="221" t="s">
        <v>915</v>
      </c>
      <c r="G85" s="222" t="s">
        <v>204</v>
      </c>
      <c r="H85" s="223">
        <v>1</v>
      </c>
      <c r="I85" s="224"/>
      <c r="J85" s="225">
        <f>ROUND(I85*H85,2)</f>
        <v>0</v>
      </c>
      <c r="K85" s="221" t="s">
        <v>139</v>
      </c>
      <c r="L85" s="72"/>
      <c r="M85" s="226" t="s">
        <v>41</v>
      </c>
      <c r="N85" s="227" t="s">
        <v>51</v>
      </c>
      <c r="O85" s="47"/>
      <c r="P85" s="228">
        <f>O85*H85</f>
        <v>0</v>
      </c>
      <c r="Q85" s="228">
        <v>0</v>
      </c>
      <c r="R85" s="228">
        <f>Q85*H85</f>
        <v>0</v>
      </c>
      <c r="S85" s="228">
        <v>0</v>
      </c>
      <c r="T85" s="229">
        <f>S85*H85</f>
        <v>0</v>
      </c>
      <c r="AR85" s="23" t="s">
        <v>268</v>
      </c>
      <c r="AT85" s="23" t="s">
        <v>135</v>
      </c>
      <c r="AU85" s="23" t="s">
        <v>89</v>
      </c>
      <c r="AY85" s="23" t="s">
        <v>131</v>
      </c>
      <c r="BE85" s="230">
        <f>IF(N85="základní",J85,0)</f>
        <v>0</v>
      </c>
      <c r="BF85" s="230">
        <f>IF(N85="snížená",J85,0)</f>
        <v>0</v>
      </c>
      <c r="BG85" s="230">
        <f>IF(N85="zákl. přenesená",J85,0)</f>
        <v>0</v>
      </c>
      <c r="BH85" s="230">
        <f>IF(N85="sníž. přenesená",J85,0)</f>
        <v>0</v>
      </c>
      <c r="BI85" s="230">
        <f>IF(N85="nulová",J85,0)</f>
        <v>0</v>
      </c>
      <c r="BJ85" s="23" t="s">
        <v>23</v>
      </c>
      <c r="BK85" s="230">
        <f>ROUND(I85*H85,2)</f>
        <v>0</v>
      </c>
      <c r="BL85" s="23" t="s">
        <v>268</v>
      </c>
      <c r="BM85" s="23" t="s">
        <v>916</v>
      </c>
    </row>
    <row r="86" s="1" customFormat="1">
      <c r="B86" s="46"/>
      <c r="C86" s="74"/>
      <c r="D86" s="237" t="s">
        <v>176</v>
      </c>
      <c r="E86" s="74"/>
      <c r="F86" s="238" t="s">
        <v>917</v>
      </c>
      <c r="G86" s="74"/>
      <c r="H86" s="74"/>
      <c r="I86" s="190"/>
      <c r="J86" s="74"/>
      <c r="K86" s="74"/>
      <c r="L86" s="72"/>
      <c r="M86" s="285"/>
      <c r="N86" s="232"/>
      <c r="O86" s="232"/>
      <c r="P86" s="232"/>
      <c r="Q86" s="232"/>
      <c r="R86" s="232"/>
      <c r="S86" s="232"/>
      <c r="T86" s="286"/>
      <c r="AT86" s="23" t="s">
        <v>176</v>
      </c>
      <c r="AU86" s="23" t="s">
        <v>89</v>
      </c>
    </row>
    <row r="87" s="1" customFormat="1" ht="6.96" customHeight="1">
      <c r="B87" s="67"/>
      <c r="C87" s="68"/>
      <c r="D87" s="68"/>
      <c r="E87" s="68"/>
      <c r="F87" s="68"/>
      <c r="G87" s="68"/>
      <c r="H87" s="68"/>
      <c r="I87" s="165"/>
      <c r="J87" s="68"/>
      <c r="K87" s="68"/>
      <c r="L87" s="72"/>
    </row>
  </sheetData>
  <sheetProtection sheet="1" autoFilter="0" formatColumns="0" formatRows="0" objects="1" scenarios="1" spinCount="100000" saltValue="dTyzVJ3uo0kulpP4pkuCVNTliQhNEWIH7/h2ngerj8scNgRRM8oRrddqG5YdWBkFYJZOUsII9bO/ni2oQeisUw==" hashValue="ndwQaTQ86XLfONau4fy2vcAgmpyn8VYofnMB/SNx+wMgoeuPZ0XpcyYpvOSzZRMEWQFEKm570hgu0URmT9sLdQ==" algorithmName="SHA-512" password="CC35"/>
  <autoFilter ref="C77:K86"/>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7" customWidth="1"/>
    <col min="2" max="2" width="1.664063" style="287" customWidth="1"/>
    <col min="3" max="4" width="5" style="287" customWidth="1"/>
    <col min="5" max="5" width="11.67" style="287" customWidth="1"/>
    <col min="6" max="6" width="9.17" style="287" customWidth="1"/>
    <col min="7" max="7" width="5" style="287" customWidth="1"/>
    <col min="8" max="8" width="77.83" style="287" customWidth="1"/>
    <col min="9" max="10" width="20" style="287" customWidth="1"/>
    <col min="11" max="11" width="1.664063" style="287" customWidth="1"/>
  </cols>
  <sheetData>
    <row r="1" ht="37.5" customHeight="1"/>
    <row r="2" ht="7.5" customHeight="1">
      <c r="B2" s="288"/>
      <c r="C2" s="289"/>
      <c r="D2" s="289"/>
      <c r="E2" s="289"/>
      <c r="F2" s="289"/>
      <c r="G2" s="289"/>
      <c r="H2" s="289"/>
      <c r="I2" s="289"/>
      <c r="J2" s="289"/>
      <c r="K2" s="290"/>
    </row>
    <row r="3" s="14" customFormat="1" ht="45" customHeight="1">
      <c r="B3" s="291"/>
      <c r="C3" s="292" t="s">
        <v>918</v>
      </c>
      <c r="D3" s="292"/>
      <c r="E3" s="292"/>
      <c r="F3" s="292"/>
      <c r="G3" s="292"/>
      <c r="H3" s="292"/>
      <c r="I3" s="292"/>
      <c r="J3" s="292"/>
      <c r="K3" s="293"/>
    </row>
    <row r="4" ht="25.5" customHeight="1">
      <c r="B4" s="294"/>
      <c r="C4" s="295" t="s">
        <v>919</v>
      </c>
      <c r="D4" s="295"/>
      <c r="E4" s="295"/>
      <c r="F4" s="295"/>
      <c r="G4" s="295"/>
      <c r="H4" s="295"/>
      <c r="I4" s="295"/>
      <c r="J4" s="295"/>
      <c r="K4" s="296"/>
    </row>
    <row r="5" ht="5.25" customHeight="1">
      <c r="B5" s="294"/>
      <c r="C5" s="297"/>
      <c r="D5" s="297"/>
      <c r="E5" s="297"/>
      <c r="F5" s="297"/>
      <c r="G5" s="297"/>
      <c r="H5" s="297"/>
      <c r="I5" s="297"/>
      <c r="J5" s="297"/>
      <c r="K5" s="296"/>
    </row>
    <row r="6" ht="15" customHeight="1">
      <c r="B6" s="294"/>
      <c r="C6" s="298" t="s">
        <v>920</v>
      </c>
      <c r="D6" s="298"/>
      <c r="E6" s="298"/>
      <c r="F6" s="298"/>
      <c r="G6" s="298"/>
      <c r="H6" s="298"/>
      <c r="I6" s="298"/>
      <c r="J6" s="298"/>
      <c r="K6" s="296"/>
    </row>
    <row r="7" ht="15" customHeight="1">
      <c r="B7" s="299"/>
      <c r="C7" s="298" t="s">
        <v>921</v>
      </c>
      <c r="D7" s="298"/>
      <c r="E7" s="298"/>
      <c r="F7" s="298"/>
      <c r="G7" s="298"/>
      <c r="H7" s="298"/>
      <c r="I7" s="298"/>
      <c r="J7" s="298"/>
      <c r="K7" s="296"/>
    </row>
    <row r="8" ht="12.75" customHeight="1">
      <c r="B8" s="299"/>
      <c r="C8" s="298"/>
      <c r="D8" s="298"/>
      <c r="E8" s="298"/>
      <c r="F8" s="298"/>
      <c r="G8" s="298"/>
      <c r="H8" s="298"/>
      <c r="I8" s="298"/>
      <c r="J8" s="298"/>
      <c r="K8" s="296"/>
    </row>
    <row r="9" ht="15" customHeight="1">
      <c r="B9" s="299"/>
      <c r="C9" s="298" t="s">
        <v>922</v>
      </c>
      <c r="D9" s="298"/>
      <c r="E9" s="298"/>
      <c r="F9" s="298"/>
      <c r="G9" s="298"/>
      <c r="H9" s="298"/>
      <c r="I9" s="298"/>
      <c r="J9" s="298"/>
      <c r="K9" s="296"/>
    </row>
    <row r="10" ht="15" customHeight="1">
      <c r="B10" s="299"/>
      <c r="C10" s="298"/>
      <c r="D10" s="298" t="s">
        <v>923</v>
      </c>
      <c r="E10" s="298"/>
      <c r="F10" s="298"/>
      <c r="G10" s="298"/>
      <c r="H10" s="298"/>
      <c r="I10" s="298"/>
      <c r="J10" s="298"/>
      <c r="K10" s="296"/>
    </row>
    <row r="11" ht="15" customHeight="1">
      <c r="B11" s="299"/>
      <c r="C11" s="300"/>
      <c r="D11" s="298" t="s">
        <v>924</v>
      </c>
      <c r="E11" s="298"/>
      <c r="F11" s="298"/>
      <c r="G11" s="298"/>
      <c r="H11" s="298"/>
      <c r="I11" s="298"/>
      <c r="J11" s="298"/>
      <c r="K11" s="296"/>
    </row>
    <row r="12" ht="12.75" customHeight="1">
      <c r="B12" s="299"/>
      <c r="C12" s="300"/>
      <c r="D12" s="300"/>
      <c r="E12" s="300"/>
      <c r="F12" s="300"/>
      <c r="G12" s="300"/>
      <c r="H12" s="300"/>
      <c r="I12" s="300"/>
      <c r="J12" s="300"/>
      <c r="K12" s="296"/>
    </row>
    <row r="13" ht="15" customHeight="1">
      <c r="B13" s="299"/>
      <c r="C13" s="300"/>
      <c r="D13" s="298" t="s">
        <v>925</v>
      </c>
      <c r="E13" s="298"/>
      <c r="F13" s="298"/>
      <c r="G13" s="298"/>
      <c r="H13" s="298"/>
      <c r="I13" s="298"/>
      <c r="J13" s="298"/>
      <c r="K13" s="296"/>
    </row>
    <row r="14" ht="15" customHeight="1">
      <c r="B14" s="299"/>
      <c r="C14" s="300"/>
      <c r="D14" s="298" t="s">
        <v>926</v>
      </c>
      <c r="E14" s="298"/>
      <c r="F14" s="298"/>
      <c r="G14" s="298"/>
      <c r="H14" s="298"/>
      <c r="I14" s="298"/>
      <c r="J14" s="298"/>
      <c r="K14" s="296"/>
    </row>
    <row r="15" ht="15" customHeight="1">
      <c r="B15" s="299"/>
      <c r="C15" s="300"/>
      <c r="D15" s="298" t="s">
        <v>927</v>
      </c>
      <c r="E15" s="298"/>
      <c r="F15" s="298"/>
      <c r="G15" s="298"/>
      <c r="H15" s="298"/>
      <c r="I15" s="298"/>
      <c r="J15" s="298"/>
      <c r="K15" s="296"/>
    </row>
    <row r="16" ht="15" customHeight="1">
      <c r="B16" s="299"/>
      <c r="C16" s="300"/>
      <c r="D16" s="300"/>
      <c r="E16" s="301" t="s">
        <v>84</v>
      </c>
      <c r="F16" s="298" t="s">
        <v>928</v>
      </c>
      <c r="G16" s="298"/>
      <c r="H16" s="298"/>
      <c r="I16" s="298"/>
      <c r="J16" s="298"/>
      <c r="K16" s="296"/>
    </row>
    <row r="17" ht="15" customHeight="1">
      <c r="B17" s="299"/>
      <c r="C17" s="300"/>
      <c r="D17" s="300"/>
      <c r="E17" s="301" t="s">
        <v>929</v>
      </c>
      <c r="F17" s="298" t="s">
        <v>930</v>
      </c>
      <c r="G17" s="298"/>
      <c r="H17" s="298"/>
      <c r="I17" s="298"/>
      <c r="J17" s="298"/>
      <c r="K17" s="296"/>
    </row>
    <row r="18" ht="15" customHeight="1">
      <c r="B18" s="299"/>
      <c r="C18" s="300"/>
      <c r="D18" s="300"/>
      <c r="E18" s="301" t="s">
        <v>931</v>
      </c>
      <c r="F18" s="298" t="s">
        <v>932</v>
      </c>
      <c r="G18" s="298"/>
      <c r="H18" s="298"/>
      <c r="I18" s="298"/>
      <c r="J18" s="298"/>
      <c r="K18" s="296"/>
    </row>
    <row r="19" ht="15" customHeight="1">
      <c r="B19" s="299"/>
      <c r="C19" s="300"/>
      <c r="D19" s="300"/>
      <c r="E19" s="301" t="s">
        <v>933</v>
      </c>
      <c r="F19" s="298" t="s">
        <v>934</v>
      </c>
      <c r="G19" s="298"/>
      <c r="H19" s="298"/>
      <c r="I19" s="298"/>
      <c r="J19" s="298"/>
      <c r="K19" s="296"/>
    </row>
    <row r="20" ht="15" customHeight="1">
      <c r="B20" s="299"/>
      <c r="C20" s="300"/>
      <c r="D20" s="300"/>
      <c r="E20" s="301" t="s">
        <v>935</v>
      </c>
      <c r="F20" s="298" t="s">
        <v>936</v>
      </c>
      <c r="G20" s="298"/>
      <c r="H20" s="298"/>
      <c r="I20" s="298"/>
      <c r="J20" s="298"/>
      <c r="K20" s="296"/>
    </row>
    <row r="21" ht="15" customHeight="1">
      <c r="B21" s="299"/>
      <c r="C21" s="300"/>
      <c r="D21" s="300"/>
      <c r="E21" s="301" t="s">
        <v>937</v>
      </c>
      <c r="F21" s="298" t="s">
        <v>938</v>
      </c>
      <c r="G21" s="298"/>
      <c r="H21" s="298"/>
      <c r="I21" s="298"/>
      <c r="J21" s="298"/>
      <c r="K21" s="296"/>
    </row>
    <row r="22" ht="12.75" customHeight="1">
      <c r="B22" s="299"/>
      <c r="C22" s="300"/>
      <c r="D22" s="300"/>
      <c r="E22" s="300"/>
      <c r="F22" s="300"/>
      <c r="G22" s="300"/>
      <c r="H22" s="300"/>
      <c r="I22" s="300"/>
      <c r="J22" s="300"/>
      <c r="K22" s="296"/>
    </row>
    <row r="23" ht="15" customHeight="1">
      <c r="B23" s="299"/>
      <c r="C23" s="298" t="s">
        <v>939</v>
      </c>
      <c r="D23" s="298"/>
      <c r="E23" s="298"/>
      <c r="F23" s="298"/>
      <c r="G23" s="298"/>
      <c r="H23" s="298"/>
      <c r="I23" s="298"/>
      <c r="J23" s="298"/>
      <c r="K23" s="296"/>
    </row>
    <row r="24" ht="15" customHeight="1">
      <c r="B24" s="299"/>
      <c r="C24" s="298" t="s">
        <v>940</v>
      </c>
      <c r="D24" s="298"/>
      <c r="E24" s="298"/>
      <c r="F24" s="298"/>
      <c r="G24" s="298"/>
      <c r="H24" s="298"/>
      <c r="I24" s="298"/>
      <c r="J24" s="298"/>
      <c r="K24" s="296"/>
    </row>
    <row r="25" ht="15" customHeight="1">
      <c r="B25" s="299"/>
      <c r="C25" s="298"/>
      <c r="D25" s="298" t="s">
        <v>941</v>
      </c>
      <c r="E25" s="298"/>
      <c r="F25" s="298"/>
      <c r="G25" s="298"/>
      <c r="H25" s="298"/>
      <c r="I25" s="298"/>
      <c r="J25" s="298"/>
      <c r="K25" s="296"/>
    </row>
    <row r="26" ht="15" customHeight="1">
      <c r="B26" s="299"/>
      <c r="C26" s="300"/>
      <c r="D26" s="298" t="s">
        <v>942</v>
      </c>
      <c r="E26" s="298"/>
      <c r="F26" s="298"/>
      <c r="G26" s="298"/>
      <c r="H26" s="298"/>
      <c r="I26" s="298"/>
      <c r="J26" s="298"/>
      <c r="K26" s="296"/>
    </row>
    <row r="27" ht="12.75" customHeight="1">
      <c r="B27" s="299"/>
      <c r="C27" s="300"/>
      <c r="D27" s="300"/>
      <c r="E27" s="300"/>
      <c r="F27" s="300"/>
      <c r="G27" s="300"/>
      <c r="H27" s="300"/>
      <c r="I27" s="300"/>
      <c r="J27" s="300"/>
      <c r="K27" s="296"/>
    </row>
    <row r="28" ht="15" customHeight="1">
      <c r="B28" s="299"/>
      <c r="C28" s="300"/>
      <c r="D28" s="298" t="s">
        <v>943</v>
      </c>
      <c r="E28" s="298"/>
      <c r="F28" s="298"/>
      <c r="G28" s="298"/>
      <c r="H28" s="298"/>
      <c r="I28" s="298"/>
      <c r="J28" s="298"/>
      <c r="K28" s="296"/>
    </row>
    <row r="29" ht="15" customHeight="1">
      <c r="B29" s="299"/>
      <c r="C29" s="300"/>
      <c r="D29" s="298" t="s">
        <v>944</v>
      </c>
      <c r="E29" s="298"/>
      <c r="F29" s="298"/>
      <c r="G29" s="298"/>
      <c r="H29" s="298"/>
      <c r="I29" s="298"/>
      <c r="J29" s="298"/>
      <c r="K29" s="296"/>
    </row>
    <row r="30" ht="12.75" customHeight="1">
      <c r="B30" s="299"/>
      <c r="C30" s="300"/>
      <c r="D30" s="300"/>
      <c r="E30" s="300"/>
      <c r="F30" s="300"/>
      <c r="G30" s="300"/>
      <c r="H30" s="300"/>
      <c r="I30" s="300"/>
      <c r="J30" s="300"/>
      <c r="K30" s="296"/>
    </row>
    <row r="31" ht="15" customHeight="1">
      <c r="B31" s="299"/>
      <c r="C31" s="300"/>
      <c r="D31" s="298" t="s">
        <v>945</v>
      </c>
      <c r="E31" s="298"/>
      <c r="F31" s="298"/>
      <c r="G31" s="298"/>
      <c r="H31" s="298"/>
      <c r="I31" s="298"/>
      <c r="J31" s="298"/>
      <c r="K31" s="296"/>
    </row>
    <row r="32" ht="15" customHeight="1">
      <c r="B32" s="299"/>
      <c r="C32" s="300"/>
      <c r="D32" s="298" t="s">
        <v>946</v>
      </c>
      <c r="E32" s="298"/>
      <c r="F32" s="298"/>
      <c r="G32" s="298"/>
      <c r="H32" s="298"/>
      <c r="I32" s="298"/>
      <c r="J32" s="298"/>
      <c r="K32" s="296"/>
    </row>
    <row r="33" ht="15" customHeight="1">
      <c r="B33" s="299"/>
      <c r="C33" s="300"/>
      <c r="D33" s="298" t="s">
        <v>947</v>
      </c>
      <c r="E33" s="298"/>
      <c r="F33" s="298"/>
      <c r="G33" s="298"/>
      <c r="H33" s="298"/>
      <c r="I33" s="298"/>
      <c r="J33" s="298"/>
      <c r="K33" s="296"/>
    </row>
    <row r="34" ht="15" customHeight="1">
      <c r="B34" s="299"/>
      <c r="C34" s="300"/>
      <c r="D34" s="298"/>
      <c r="E34" s="302" t="s">
        <v>115</v>
      </c>
      <c r="F34" s="298"/>
      <c r="G34" s="298" t="s">
        <v>948</v>
      </c>
      <c r="H34" s="298"/>
      <c r="I34" s="298"/>
      <c r="J34" s="298"/>
      <c r="K34" s="296"/>
    </row>
    <row r="35" ht="30.75" customHeight="1">
      <c r="B35" s="299"/>
      <c r="C35" s="300"/>
      <c r="D35" s="298"/>
      <c r="E35" s="302" t="s">
        <v>949</v>
      </c>
      <c r="F35" s="298"/>
      <c r="G35" s="298" t="s">
        <v>950</v>
      </c>
      <c r="H35" s="298"/>
      <c r="I35" s="298"/>
      <c r="J35" s="298"/>
      <c r="K35" s="296"/>
    </row>
    <row r="36" ht="15" customHeight="1">
      <c r="B36" s="299"/>
      <c r="C36" s="300"/>
      <c r="D36" s="298"/>
      <c r="E36" s="302" t="s">
        <v>61</v>
      </c>
      <c r="F36" s="298"/>
      <c r="G36" s="298" t="s">
        <v>951</v>
      </c>
      <c r="H36" s="298"/>
      <c r="I36" s="298"/>
      <c r="J36" s="298"/>
      <c r="K36" s="296"/>
    </row>
    <row r="37" ht="15" customHeight="1">
      <c r="B37" s="299"/>
      <c r="C37" s="300"/>
      <c r="D37" s="298"/>
      <c r="E37" s="302" t="s">
        <v>116</v>
      </c>
      <c r="F37" s="298"/>
      <c r="G37" s="298" t="s">
        <v>952</v>
      </c>
      <c r="H37" s="298"/>
      <c r="I37" s="298"/>
      <c r="J37" s="298"/>
      <c r="K37" s="296"/>
    </row>
    <row r="38" ht="15" customHeight="1">
      <c r="B38" s="299"/>
      <c r="C38" s="300"/>
      <c r="D38" s="298"/>
      <c r="E38" s="302" t="s">
        <v>117</v>
      </c>
      <c r="F38" s="298"/>
      <c r="G38" s="298" t="s">
        <v>953</v>
      </c>
      <c r="H38" s="298"/>
      <c r="I38" s="298"/>
      <c r="J38" s="298"/>
      <c r="K38" s="296"/>
    </row>
    <row r="39" ht="15" customHeight="1">
      <c r="B39" s="299"/>
      <c r="C39" s="300"/>
      <c r="D39" s="298"/>
      <c r="E39" s="302" t="s">
        <v>118</v>
      </c>
      <c r="F39" s="298"/>
      <c r="G39" s="298" t="s">
        <v>954</v>
      </c>
      <c r="H39" s="298"/>
      <c r="I39" s="298"/>
      <c r="J39" s="298"/>
      <c r="K39" s="296"/>
    </row>
    <row r="40" ht="15" customHeight="1">
      <c r="B40" s="299"/>
      <c r="C40" s="300"/>
      <c r="D40" s="298"/>
      <c r="E40" s="302" t="s">
        <v>955</v>
      </c>
      <c r="F40" s="298"/>
      <c r="G40" s="298" t="s">
        <v>956</v>
      </c>
      <c r="H40" s="298"/>
      <c r="I40" s="298"/>
      <c r="J40" s="298"/>
      <c r="K40" s="296"/>
    </row>
    <row r="41" ht="15" customHeight="1">
      <c r="B41" s="299"/>
      <c r="C41" s="300"/>
      <c r="D41" s="298"/>
      <c r="E41" s="302"/>
      <c r="F41" s="298"/>
      <c r="G41" s="298" t="s">
        <v>957</v>
      </c>
      <c r="H41" s="298"/>
      <c r="I41" s="298"/>
      <c r="J41" s="298"/>
      <c r="K41" s="296"/>
    </row>
    <row r="42" ht="15" customHeight="1">
      <c r="B42" s="299"/>
      <c r="C42" s="300"/>
      <c r="D42" s="298"/>
      <c r="E42" s="302" t="s">
        <v>958</v>
      </c>
      <c r="F42" s="298"/>
      <c r="G42" s="298" t="s">
        <v>959</v>
      </c>
      <c r="H42" s="298"/>
      <c r="I42" s="298"/>
      <c r="J42" s="298"/>
      <c r="K42" s="296"/>
    </row>
    <row r="43" ht="15" customHeight="1">
      <c r="B43" s="299"/>
      <c r="C43" s="300"/>
      <c r="D43" s="298"/>
      <c r="E43" s="302" t="s">
        <v>120</v>
      </c>
      <c r="F43" s="298"/>
      <c r="G43" s="298" t="s">
        <v>960</v>
      </c>
      <c r="H43" s="298"/>
      <c r="I43" s="298"/>
      <c r="J43" s="298"/>
      <c r="K43" s="296"/>
    </row>
    <row r="44" ht="12.75" customHeight="1">
      <c r="B44" s="299"/>
      <c r="C44" s="300"/>
      <c r="D44" s="298"/>
      <c r="E44" s="298"/>
      <c r="F44" s="298"/>
      <c r="G44" s="298"/>
      <c r="H44" s="298"/>
      <c r="I44" s="298"/>
      <c r="J44" s="298"/>
      <c r="K44" s="296"/>
    </row>
    <row r="45" ht="15" customHeight="1">
      <c r="B45" s="299"/>
      <c r="C45" s="300"/>
      <c r="D45" s="298" t="s">
        <v>961</v>
      </c>
      <c r="E45" s="298"/>
      <c r="F45" s="298"/>
      <c r="G45" s="298"/>
      <c r="H45" s="298"/>
      <c r="I45" s="298"/>
      <c r="J45" s="298"/>
      <c r="K45" s="296"/>
    </row>
    <row r="46" ht="15" customHeight="1">
      <c r="B46" s="299"/>
      <c r="C46" s="300"/>
      <c r="D46" s="300"/>
      <c r="E46" s="298" t="s">
        <v>962</v>
      </c>
      <c r="F46" s="298"/>
      <c r="G46" s="298"/>
      <c r="H46" s="298"/>
      <c r="I46" s="298"/>
      <c r="J46" s="298"/>
      <c r="K46" s="296"/>
    </row>
    <row r="47" ht="15" customHeight="1">
      <c r="B47" s="299"/>
      <c r="C47" s="300"/>
      <c r="D47" s="300"/>
      <c r="E47" s="298" t="s">
        <v>963</v>
      </c>
      <c r="F47" s="298"/>
      <c r="G47" s="298"/>
      <c r="H47" s="298"/>
      <c r="I47" s="298"/>
      <c r="J47" s="298"/>
      <c r="K47" s="296"/>
    </row>
    <row r="48" ht="15" customHeight="1">
      <c r="B48" s="299"/>
      <c r="C48" s="300"/>
      <c r="D48" s="300"/>
      <c r="E48" s="298" t="s">
        <v>964</v>
      </c>
      <c r="F48" s="298"/>
      <c r="G48" s="298"/>
      <c r="H48" s="298"/>
      <c r="I48" s="298"/>
      <c r="J48" s="298"/>
      <c r="K48" s="296"/>
    </row>
    <row r="49" ht="15" customHeight="1">
      <c r="B49" s="299"/>
      <c r="C49" s="300"/>
      <c r="D49" s="298" t="s">
        <v>965</v>
      </c>
      <c r="E49" s="298"/>
      <c r="F49" s="298"/>
      <c r="G49" s="298"/>
      <c r="H49" s="298"/>
      <c r="I49" s="298"/>
      <c r="J49" s="298"/>
      <c r="K49" s="296"/>
    </row>
    <row r="50" ht="25.5" customHeight="1">
      <c r="B50" s="294"/>
      <c r="C50" s="295" t="s">
        <v>966</v>
      </c>
      <c r="D50" s="295"/>
      <c r="E50" s="295"/>
      <c r="F50" s="295"/>
      <c r="G50" s="295"/>
      <c r="H50" s="295"/>
      <c r="I50" s="295"/>
      <c r="J50" s="295"/>
      <c r="K50" s="296"/>
    </row>
    <row r="51" ht="5.25" customHeight="1">
      <c r="B51" s="294"/>
      <c r="C51" s="297"/>
      <c r="D51" s="297"/>
      <c r="E51" s="297"/>
      <c r="F51" s="297"/>
      <c r="G51" s="297"/>
      <c r="H51" s="297"/>
      <c r="I51" s="297"/>
      <c r="J51" s="297"/>
      <c r="K51" s="296"/>
    </row>
    <row r="52" ht="15" customHeight="1">
      <c r="B52" s="294"/>
      <c r="C52" s="298" t="s">
        <v>967</v>
      </c>
      <c r="D52" s="298"/>
      <c r="E52" s="298"/>
      <c r="F52" s="298"/>
      <c r="G52" s="298"/>
      <c r="H52" s="298"/>
      <c r="I52" s="298"/>
      <c r="J52" s="298"/>
      <c r="K52" s="296"/>
    </row>
    <row r="53" ht="15" customHeight="1">
      <c r="B53" s="294"/>
      <c r="C53" s="298" t="s">
        <v>968</v>
      </c>
      <c r="D53" s="298"/>
      <c r="E53" s="298"/>
      <c r="F53" s="298"/>
      <c r="G53" s="298"/>
      <c r="H53" s="298"/>
      <c r="I53" s="298"/>
      <c r="J53" s="298"/>
      <c r="K53" s="296"/>
    </row>
    <row r="54" ht="12.75" customHeight="1">
      <c r="B54" s="294"/>
      <c r="C54" s="298"/>
      <c r="D54" s="298"/>
      <c r="E54" s="298"/>
      <c r="F54" s="298"/>
      <c r="G54" s="298"/>
      <c r="H54" s="298"/>
      <c r="I54" s="298"/>
      <c r="J54" s="298"/>
      <c r="K54" s="296"/>
    </row>
    <row r="55" ht="15" customHeight="1">
      <c r="B55" s="294"/>
      <c r="C55" s="298" t="s">
        <v>969</v>
      </c>
      <c r="D55" s="298"/>
      <c r="E55" s="298"/>
      <c r="F55" s="298"/>
      <c r="G55" s="298"/>
      <c r="H55" s="298"/>
      <c r="I55" s="298"/>
      <c r="J55" s="298"/>
      <c r="K55" s="296"/>
    </row>
    <row r="56" ht="15" customHeight="1">
      <c r="B56" s="294"/>
      <c r="C56" s="300"/>
      <c r="D56" s="298" t="s">
        <v>970</v>
      </c>
      <c r="E56" s="298"/>
      <c r="F56" s="298"/>
      <c r="G56" s="298"/>
      <c r="H56" s="298"/>
      <c r="I56" s="298"/>
      <c r="J56" s="298"/>
      <c r="K56" s="296"/>
    </row>
    <row r="57" ht="15" customHeight="1">
      <c r="B57" s="294"/>
      <c r="C57" s="300"/>
      <c r="D57" s="298" t="s">
        <v>971</v>
      </c>
      <c r="E57" s="298"/>
      <c r="F57" s="298"/>
      <c r="G57" s="298"/>
      <c r="H57" s="298"/>
      <c r="I57" s="298"/>
      <c r="J57" s="298"/>
      <c r="K57" s="296"/>
    </row>
    <row r="58" ht="15" customHeight="1">
      <c r="B58" s="294"/>
      <c r="C58" s="300"/>
      <c r="D58" s="298" t="s">
        <v>972</v>
      </c>
      <c r="E58" s="298"/>
      <c r="F58" s="298"/>
      <c r="G58" s="298"/>
      <c r="H58" s="298"/>
      <c r="I58" s="298"/>
      <c r="J58" s="298"/>
      <c r="K58" s="296"/>
    </row>
    <row r="59" ht="15" customHeight="1">
      <c r="B59" s="294"/>
      <c r="C59" s="300"/>
      <c r="D59" s="298" t="s">
        <v>973</v>
      </c>
      <c r="E59" s="298"/>
      <c r="F59" s="298"/>
      <c r="G59" s="298"/>
      <c r="H59" s="298"/>
      <c r="I59" s="298"/>
      <c r="J59" s="298"/>
      <c r="K59" s="296"/>
    </row>
    <row r="60" ht="15" customHeight="1">
      <c r="B60" s="294"/>
      <c r="C60" s="300"/>
      <c r="D60" s="303" t="s">
        <v>974</v>
      </c>
      <c r="E60" s="303"/>
      <c r="F60" s="303"/>
      <c r="G60" s="303"/>
      <c r="H60" s="303"/>
      <c r="I60" s="303"/>
      <c r="J60" s="303"/>
      <c r="K60" s="296"/>
    </row>
    <row r="61" ht="15" customHeight="1">
      <c r="B61" s="294"/>
      <c r="C61" s="300"/>
      <c r="D61" s="298" t="s">
        <v>975</v>
      </c>
      <c r="E61" s="298"/>
      <c r="F61" s="298"/>
      <c r="G61" s="298"/>
      <c r="H61" s="298"/>
      <c r="I61" s="298"/>
      <c r="J61" s="298"/>
      <c r="K61" s="296"/>
    </row>
    <row r="62" ht="12.75" customHeight="1">
      <c r="B62" s="294"/>
      <c r="C62" s="300"/>
      <c r="D62" s="300"/>
      <c r="E62" s="304"/>
      <c r="F62" s="300"/>
      <c r="G62" s="300"/>
      <c r="H62" s="300"/>
      <c r="I62" s="300"/>
      <c r="J62" s="300"/>
      <c r="K62" s="296"/>
    </row>
    <row r="63" ht="15" customHeight="1">
      <c r="B63" s="294"/>
      <c r="C63" s="300"/>
      <c r="D63" s="298" t="s">
        <v>976</v>
      </c>
      <c r="E63" s="298"/>
      <c r="F63" s="298"/>
      <c r="G63" s="298"/>
      <c r="H63" s="298"/>
      <c r="I63" s="298"/>
      <c r="J63" s="298"/>
      <c r="K63" s="296"/>
    </row>
    <row r="64" ht="15" customHeight="1">
      <c r="B64" s="294"/>
      <c r="C64" s="300"/>
      <c r="D64" s="303" t="s">
        <v>977</v>
      </c>
      <c r="E64" s="303"/>
      <c r="F64" s="303"/>
      <c r="G64" s="303"/>
      <c r="H64" s="303"/>
      <c r="I64" s="303"/>
      <c r="J64" s="303"/>
      <c r="K64" s="296"/>
    </row>
    <row r="65" ht="15" customHeight="1">
      <c r="B65" s="294"/>
      <c r="C65" s="300"/>
      <c r="D65" s="298" t="s">
        <v>978</v>
      </c>
      <c r="E65" s="298"/>
      <c r="F65" s="298"/>
      <c r="G65" s="298"/>
      <c r="H65" s="298"/>
      <c r="I65" s="298"/>
      <c r="J65" s="298"/>
      <c r="K65" s="296"/>
    </row>
    <row r="66" ht="15" customHeight="1">
      <c r="B66" s="294"/>
      <c r="C66" s="300"/>
      <c r="D66" s="298" t="s">
        <v>979</v>
      </c>
      <c r="E66" s="298"/>
      <c r="F66" s="298"/>
      <c r="G66" s="298"/>
      <c r="H66" s="298"/>
      <c r="I66" s="298"/>
      <c r="J66" s="298"/>
      <c r="K66" s="296"/>
    </row>
    <row r="67" ht="15" customHeight="1">
      <c r="B67" s="294"/>
      <c r="C67" s="300"/>
      <c r="D67" s="298" t="s">
        <v>980</v>
      </c>
      <c r="E67" s="298"/>
      <c r="F67" s="298"/>
      <c r="G67" s="298"/>
      <c r="H67" s="298"/>
      <c r="I67" s="298"/>
      <c r="J67" s="298"/>
      <c r="K67" s="296"/>
    </row>
    <row r="68" ht="15" customHeight="1">
      <c r="B68" s="294"/>
      <c r="C68" s="300"/>
      <c r="D68" s="298" t="s">
        <v>981</v>
      </c>
      <c r="E68" s="298"/>
      <c r="F68" s="298"/>
      <c r="G68" s="298"/>
      <c r="H68" s="298"/>
      <c r="I68" s="298"/>
      <c r="J68" s="298"/>
      <c r="K68" s="296"/>
    </row>
    <row r="69" ht="12.75" customHeight="1">
      <c r="B69" s="305"/>
      <c r="C69" s="306"/>
      <c r="D69" s="306"/>
      <c r="E69" s="306"/>
      <c r="F69" s="306"/>
      <c r="G69" s="306"/>
      <c r="H69" s="306"/>
      <c r="I69" s="306"/>
      <c r="J69" s="306"/>
      <c r="K69" s="307"/>
    </row>
    <row r="70" ht="18.75" customHeight="1">
      <c r="B70" s="308"/>
      <c r="C70" s="308"/>
      <c r="D70" s="308"/>
      <c r="E70" s="308"/>
      <c r="F70" s="308"/>
      <c r="G70" s="308"/>
      <c r="H70" s="308"/>
      <c r="I70" s="308"/>
      <c r="J70" s="308"/>
      <c r="K70" s="309"/>
    </row>
    <row r="71" ht="18.75" customHeight="1">
      <c r="B71" s="309"/>
      <c r="C71" s="309"/>
      <c r="D71" s="309"/>
      <c r="E71" s="309"/>
      <c r="F71" s="309"/>
      <c r="G71" s="309"/>
      <c r="H71" s="309"/>
      <c r="I71" s="309"/>
      <c r="J71" s="309"/>
      <c r="K71" s="309"/>
    </row>
    <row r="72" ht="7.5" customHeight="1">
      <c r="B72" s="310"/>
      <c r="C72" s="311"/>
      <c r="D72" s="311"/>
      <c r="E72" s="311"/>
      <c r="F72" s="311"/>
      <c r="G72" s="311"/>
      <c r="H72" s="311"/>
      <c r="I72" s="311"/>
      <c r="J72" s="311"/>
      <c r="K72" s="312"/>
    </row>
    <row r="73" ht="45" customHeight="1">
      <c r="B73" s="313"/>
      <c r="C73" s="314" t="s">
        <v>103</v>
      </c>
      <c r="D73" s="314"/>
      <c r="E73" s="314"/>
      <c r="F73" s="314"/>
      <c r="G73" s="314"/>
      <c r="H73" s="314"/>
      <c r="I73" s="314"/>
      <c r="J73" s="314"/>
      <c r="K73" s="315"/>
    </row>
    <row r="74" ht="17.25" customHeight="1">
      <c r="B74" s="313"/>
      <c r="C74" s="316" t="s">
        <v>982</v>
      </c>
      <c r="D74" s="316"/>
      <c r="E74" s="316"/>
      <c r="F74" s="316" t="s">
        <v>983</v>
      </c>
      <c r="G74" s="317"/>
      <c r="H74" s="316" t="s">
        <v>116</v>
      </c>
      <c r="I74" s="316" t="s">
        <v>65</v>
      </c>
      <c r="J74" s="316" t="s">
        <v>984</v>
      </c>
      <c r="K74" s="315"/>
    </row>
    <row r="75" ht="17.25" customHeight="1">
      <c r="B75" s="313"/>
      <c r="C75" s="318" t="s">
        <v>985</v>
      </c>
      <c r="D75" s="318"/>
      <c r="E75" s="318"/>
      <c r="F75" s="319" t="s">
        <v>986</v>
      </c>
      <c r="G75" s="320"/>
      <c r="H75" s="318"/>
      <c r="I75" s="318"/>
      <c r="J75" s="318" t="s">
        <v>987</v>
      </c>
      <c r="K75" s="315"/>
    </row>
    <row r="76" ht="5.25" customHeight="1">
      <c r="B76" s="313"/>
      <c r="C76" s="321"/>
      <c r="D76" s="321"/>
      <c r="E76" s="321"/>
      <c r="F76" s="321"/>
      <c r="G76" s="322"/>
      <c r="H76" s="321"/>
      <c r="I76" s="321"/>
      <c r="J76" s="321"/>
      <c r="K76" s="315"/>
    </row>
    <row r="77" ht="15" customHeight="1">
      <c r="B77" s="313"/>
      <c r="C77" s="302" t="s">
        <v>61</v>
      </c>
      <c r="D77" s="321"/>
      <c r="E77" s="321"/>
      <c r="F77" s="323" t="s">
        <v>988</v>
      </c>
      <c r="G77" s="322"/>
      <c r="H77" s="302" t="s">
        <v>989</v>
      </c>
      <c r="I77" s="302" t="s">
        <v>990</v>
      </c>
      <c r="J77" s="302">
        <v>20</v>
      </c>
      <c r="K77" s="315"/>
    </row>
    <row r="78" ht="15" customHeight="1">
      <c r="B78" s="313"/>
      <c r="C78" s="302" t="s">
        <v>991</v>
      </c>
      <c r="D78" s="302"/>
      <c r="E78" s="302"/>
      <c r="F78" s="323" t="s">
        <v>988</v>
      </c>
      <c r="G78" s="322"/>
      <c r="H78" s="302" t="s">
        <v>992</v>
      </c>
      <c r="I78" s="302" t="s">
        <v>990</v>
      </c>
      <c r="J78" s="302">
        <v>120</v>
      </c>
      <c r="K78" s="315"/>
    </row>
    <row r="79" ht="15" customHeight="1">
      <c r="B79" s="324"/>
      <c r="C79" s="302" t="s">
        <v>993</v>
      </c>
      <c r="D79" s="302"/>
      <c r="E79" s="302"/>
      <c r="F79" s="323" t="s">
        <v>994</v>
      </c>
      <c r="G79" s="322"/>
      <c r="H79" s="302" t="s">
        <v>995</v>
      </c>
      <c r="I79" s="302" t="s">
        <v>990</v>
      </c>
      <c r="J79" s="302">
        <v>50</v>
      </c>
      <c r="K79" s="315"/>
    </row>
    <row r="80" ht="15" customHeight="1">
      <c r="B80" s="324"/>
      <c r="C80" s="302" t="s">
        <v>996</v>
      </c>
      <c r="D80" s="302"/>
      <c r="E80" s="302"/>
      <c r="F80" s="323" t="s">
        <v>988</v>
      </c>
      <c r="G80" s="322"/>
      <c r="H80" s="302" t="s">
        <v>997</v>
      </c>
      <c r="I80" s="302" t="s">
        <v>998</v>
      </c>
      <c r="J80" s="302"/>
      <c r="K80" s="315"/>
    </row>
    <row r="81" ht="15" customHeight="1">
      <c r="B81" s="324"/>
      <c r="C81" s="325" t="s">
        <v>999</v>
      </c>
      <c r="D81" s="325"/>
      <c r="E81" s="325"/>
      <c r="F81" s="326" t="s">
        <v>994</v>
      </c>
      <c r="G81" s="325"/>
      <c r="H81" s="325" t="s">
        <v>1000</v>
      </c>
      <c r="I81" s="325" t="s">
        <v>990</v>
      </c>
      <c r="J81" s="325">
        <v>15</v>
      </c>
      <c r="K81" s="315"/>
    </row>
    <row r="82" ht="15" customHeight="1">
      <c r="B82" s="324"/>
      <c r="C82" s="325" t="s">
        <v>1001</v>
      </c>
      <c r="D82" s="325"/>
      <c r="E82" s="325"/>
      <c r="F82" s="326" t="s">
        <v>994</v>
      </c>
      <c r="G82" s="325"/>
      <c r="H82" s="325" t="s">
        <v>1002</v>
      </c>
      <c r="I82" s="325" t="s">
        <v>990</v>
      </c>
      <c r="J82" s="325">
        <v>15</v>
      </c>
      <c r="K82" s="315"/>
    </row>
    <row r="83" ht="15" customHeight="1">
      <c r="B83" s="324"/>
      <c r="C83" s="325" t="s">
        <v>1003</v>
      </c>
      <c r="D83" s="325"/>
      <c r="E83" s="325"/>
      <c r="F83" s="326" t="s">
        <v>994</v>
      </c>
      <c r="G83" s="325"/>
      <c r="H83" s="325" t="s">
        <v>1004</v>
      </c>
      <c r="I83" s="325" t="s">
        <v>990</v>
      </c>
      <c r="J83" s="325">
        <v>20</v>
      </c>
      <c r="K83" s="315"/>
    </row>
    <row r="84" ht="15" customHeight="1">
      <c r="B84" s="324"/>
      <c r="C84" s="325" t="s">
        <v>1005</v>
      </c>
      <c r="D84" s="325"/>
      <c r="E84" s="325"/>
      <c r="F84" s="326" t="s">
        <v>994</v>
      </c>
      <c r="G84" s="325"/>
      <c r="H84" s="325" t="s">
        <v>1006</v>
      </c>
      <c r="I84" s="325" t="s">
        <v>990</v>
      </c>
      <c r="J84" s="325">
        <v>20</v>
      </c>
      <c r="K84" s="315"/>
    </row>
    <row r="85" ht="15" customHeight="1">
      <c r="B85" s="324"/>
      <c r="C85" s="302" t="s">
        <v>1007</v>
      </c>
      <c r="D85" s="302"/>
      <c r="E85" s="302"/>
      <c r="F85" s="323" t="s">
        <v>994</v>
      </c>
      <c r="G85" s="322"/>
      <c r="H85" s="302" t="s">
        <v>1008</v>
      </c>
      <c r="I85" s="302" t="s">
        <v>990</v>
      </c>
      <c r="J85" s="302">
        <v>50</v>
      </c>
      <c r="K85" s="315"/>
    </row>
    <row r="86" ht="15" customHeight="1">
      <c r="B86" s="324"/>
      <c r="C86" s="302" t="s">
        <v>1009</v>
      </c>
      <c r="D86" s="302"/>
      <c r="E86" s="302"/>
      <c r="F86" s="323" t="s">
        <v>994</v>
      </c>
      <c r="G86" s="322"/>
      <c r="H86" s="302" t="s">
        <v>1010</v>
      </c>
      <c r="I86" s="302" t="s">
        <v>990</v>
      </c>
      <c r="J86" s="302">
        <v>20</v>
      </c>
      <c r="K86" s="315"/>
    </row>
    <row r="87" ht="15" customHeight="1">
      <c r="B87" s="324"/>
      <c r="C87" s="302" t="s">
        <v>1011</v>
      </c>
      <c r="D87" s="302"/>
      <c r="E87" s="302"/>
      <c r="F87" s="323" t="s">
        <v>994</v>
      </c>
      <c r="G87" s="322"/>
      <c r="H87" s="302" t="s">
        <v>1012</v>
      </c>
      <c r="I87" s="302" t="s">
        <v>990</v>
      </c>
      <c r="J87" s="302">
        <v>20</v>
      </c>
      <c r="K87" s="315"/>
    </row>
    <row r="88" ht="15" customHeight="1">
      <c r="B88" s="324"/>
      <c r="C88" s="302" t="s">
        <v>1013</v>
      </c>
      <c r="D88" s="302"/>
      <c r="E88" s="302"/>
      <c r="F88" s="323" t="s">
        <v>994</v>
      </c>
      <c r="G88" s="322"/>
      <c r="H88" s="302" t="s">
        <v>1014</v>
      </c>
      <c r="I88" s="302" t="s">
        <v>990</v>
      </c>
      <c r="J88" s="302">
        <v>50</v>
      </c>
      <c r="K88" s="315"/>
    </row>
    <row r="89" ht="15" customHeight="1">
      <c r="B89" s="324"/>
      <c r="C89" s="302" t="s">
        <v>1015</v>
      </c>
      <c r="D89" s="302"/>
      <c r="E89" s="302"/>
      <c r="F89" s="323" t="s">
        <v>994</v>
      </c>
      <c r="G89" s="322"/>
      <c r="H89" s="302" t="s">
        <v>1015</v>
      </c>
      <c r="I89" s="302" t="s">
        <v>990</v>
      </c>
      <c r="J89" s="302">
        <v>50</v>
      </c>
      <c r="K89" s="315"/>
    </row>
    <row r="90" ht="15" customHeight="1">
      <c r="B90" s="324"/>
      <c r="C90" s="302" t="s">
        <v>121</v>
      </c>
      <c r="D90" s="302"/>
      <c r="E90" s="302"/>
      <c r="F90" s="323" t="s">
        <v>994</v>
      </c>
      <c r="G90" s="322"/>
      <c r="H90" s="302" t="s">
        <v>1016</v>
      </c>
      <c r="I90" s="302" t="s">
        <v>990</v>
      </c>
      <c r="J90" s="302">
        <v>255</v>
      </c>
      <c r="K90" s="315"/>
    </row>
    <row r="91" ht="15" customHeight="1">
      <c r="B91" s="324"/>
      <c r="C91" s="302" t="s">
        <v>1017</v>
      </c>
      <c r="D91" s="302"/>
      <c r="E91" s="302"/>
      <c r="F91" s="323" t="s">
        <v>988</v>
      </c>
      <c r="G91" s="322"/>
      <c r="H91" s="302" t="s">
        <v>1018</v>
      </c>
      <c r="I91" s="302" t="s">
        <v>1019</v>
      </c>
      <c r="J91" s="302"/>
      <c r="K91" s="315"/>
    </row>
    <row r="92" ht="15" customHeight="1">
      <c r="B92" s="324"/>
      <c r="C92" s="302" t="s">
        <v>1020</v>
      </c>
      <c r="D92" s="302"/>
      <c r="E92" s="302"/>
      <c r="F92" s="323" t="s">
        <v>988</v>
      </c>
      <c r="G92" s="322"/>
      <c r="H92" s="302" t="s">
        <v>1021</v>
      </c>
      <c r="I92" s="302" t="s">
        <v>1022</v>
      </c>
      <c r="J92" s="302"/>
      <c r="K92" s="315"/>
    </row>
    <row r="93" ht="15" customHeight="1">
      <c r="B93" s="324"/>
      <c r="C93" s="302" t="s">
        <v>1023</v>
      </c>
      <c r="D93" s="302"/>
      <c r="E93" s="302"/>
      <c r="F93" s="323" t="s">
        <v>988</v>
      </c>
      <c r="G93" s="322"/>
      <c r="H93" s="302" t="s">
        <v>1023</v>
      </c>
      <c r="I93" s="302" t="s">
        <v>1022</v>
      </c>
      <c r="J93" s="302"/>
      <c r="K93" s="315"/>
    </row>
    <row r="94" ht="15" customHeight="1">
      <c r="B94" s="324"/>
      <c r="C94" s="302" t="s">
        <v>46</v>
      </c>
      <c r="D94" s="302"/>
      <c r="E94" s="302"/>
      <c r="F94" s="323" t="s">
        <v>988</v>
      </c>
      <c r="G94" s="322"/>
      <c r="H94" s="302" t="s">
        <v>1024</v>
      </c>
      <c r="I94" s="302" t="s">
        <v>1022</v>
      </c>
      <c r="J94" s="302"/>
      <c r="K94" s="315"/>
    </row>
    <row r="95" ht="15" customHeight="1">
      <c r="B95" s="324"/>
      <c r="C95" s="302" t="s">
        <v>56</v>
      </c>
      <c r="D95" s="302"/>
      <c r="E95" s="302"/>
      <c r="F95" s="323" t="s">
        <v>988</v>
      </c>
      <c r="G95" s="322"/>
      <c r="H95" s="302" t="s">
        <v>1025</v>
      </c>
      <c r="I95" s="302" t="s">
        <v>1022</v>
      </c>
      <c r="J95" s="302"/>
      <c r="K95" s="315"/>
    </row>
    <row r="96" ht="15" customHeight="1">
      <c r="B96" s="327"/>
      <c r="C96" s="328"/>
      <c r="D96" s="328"/>
      <c r="E96" s="328"/>
      <c r="F96" s="328"/>
      <c r="G96" s="328"/>
      <c r="H96" s="328"/>
      <c r="I96" s="328"/>
      <c r="J96" s="328"/>
      <c r="K96" s="329"/>
    </row>
    <row r="97" ht="18.75" customHeight="1">
      <c r="B97" s="330"/>
      <c r="C97" s="331"/>
      <c r="D97" s="331"/>
      <c r="E97" s="331"/>
      <c r="F97" s="331"/>
      <c r="G97" s="331"/>
      <c r="H97" s="331"/>
      <c r="I97" s="331"/>
      <c r="J97" s="331"/>
      <c r="K97" s="330"/>
    </row>
    <row r="98" ht="18.75" customHeight="1">
      <c r="B98" s="309"/>
      <c r="C98" s="309"/>
      <c r="D98" s="309"/>
      <c r="E98" s="309"/>
      <c r="F98" s="309"/>
      <c r="G98" s="309"/>
      <c r="H98" s="309"/>
      <c r="I98" s="309"/>
      <c r="J98" s="309"/>
      <c r="K98" s="309"/>
    </row>
    <row r="99" ht="7.5" customHeight="1">
      <c r="B99" s="310"/>
      <c r="C99" s="311"/>
      <c r="D99" s="311"/>
      <c r="E99" s="311"/>
      <c r="F99" s="311"/>
      <c r="G99" s="311"/>
      <c r="H99" s="311"/>
      <c r="I99" s="311"/>
      <c r="J99" s="311"/>
      <c r="K99" s="312"/>
    </row>
    <row r="100" ht="45" customHeight="1">
      <c r="B100" s="313"/>
      <c r="C100" s="314" t="s">
        <v>1026</v>
      </c>
      <c r="D100" s="314"/>
      <c r="E100" s="314"/>
      <c r="F100" s="314"/>
      <c r="G100" s="314"/>
      <c r="H100" s="314"/>
      <c r="I100" s="314"/>
      <c r="J100" s="314"/>
      <c r="K100" s="315"/>
    </row>
    <row r="101" ht="17.25" customHeight="1">
      <c r="B101" s="313"/>
      <c r="C101" s="316" t="s">
        <v>982</v>
      </c>
      <c r="D101" s="316"/>
      <c r="E101" s="316"/>
      <c r="F101" s="316" t="s">
        <v>983</v>
      </c>
      <c r="G101" s="317"/>
      <c r="H101" s="316" t="s">
        <v>116</v>
      </c>
      <c r="I101" s="316" t="s">
        <v>65</v>
      </c>
      <c r="J101" s="316" t="s">
        <v>984</v>
      </c>
      <c r="K101" s="315"/>
    </row>
    <row r="102" ht="17.25" customHeight="1">
      <c r="B102" s="313"/>
      <c r="C102" s="318" t="s">
        <v>985</v>
      </c>
      <c r="D102" s="318"/>
      <c r="E102" s="318"/>
      <c r="F102" s="319" t="s">
        <v>986</v>
      </c>
      <c r="G102" s="320"/>
      <c r="H102" s="318"/>
      <c r="I102" s="318"/>
      <c r="J102" s="318" t="s">
        <v>987</v>
      </c>
      <c r="K102" s="315"/>
    </row>
    <row r="103" ht="5.25" customHeight="1">
      <c r="B103" s="313"/>
      <c r="C103" s="316"/>
      <c r="D103" s="316"/>
      <c r="E103" s="316"/>
      <c r="F103" s="316"/>
      <c r="G103" s="332"/>
      <c r="H103" s="316"/>
      <c r="I103" s="316"/>
      <c r="J103" s="316"/>
      <c r="K103" s="315"/>
    </row>
    <row r="104" ht="15" customHeight="1">
      <c r="B104" s="313"/>
      <c r="C104" s="302" t="s">
        <v>61</v>
      </c>
      <c r="D104" s="321"/>
      <c r="E104" s="321"/>
      <c r="F104" s="323" t="s">
        <v>988</v>
      </c>
      <c r="G104" s="332"/>
      <c r="H104" s="302" t="s">
        <v>1027</v>
      </c>
      <c r="I104" s="302" t="s">
        <v>990</v>
      </c>
      <c r="J104" s="302">
        <v>20</v>
      </c>
      <c r="K104" s="315"/>
    </row>
    <row r="105" ht="15" customHeight="1">
      <c r="B105" s="313"/>
      <c r="C105" s="302" t="s">
        <v>991</v>
      </c>
      <c r="D105" s="302"/>
      <c r="E105" s="302"/>
      <c r="F105" s="323" t="s">
        <v>988</v>
      </c>
      <c r="G105" s="302"/>
      <c r="H105" s="302" t="s">
        <v>1027</v>
      </c>
      <c r="I105" s="302" t="s">
        <v>990</v>
      </c>
      <c r="J105" s="302">
        <v>120</v>
      </c>
      <c r="K105" s="315"/>
    </row>
    <row r="106" ht="15" customHeight="1">
      <c r="B106" s="324"/>
      <c r="C106" s="302" t="s">
        <v>993</v>
      </c>
      <c r="D106" s="302"/>
      <c r="E106" s="302"/>
      <c r="F106" s="323" t="s">
        <v>994</v>
      </c>
      <c r="G106" s="302"/>
      <c r="H106" s="302" t="s">
        <v>1027</v>
      </c>
      <c r="I106" s="302" t="s">
        <v>990</v>
      </c>
      <c r="J106" s="302">
        <v>50</v>
      </c>
      <c r="K106" s="315"/>
    </row>
    <row r="107" ht="15" customHeight="1">
      <c r="B107" s="324"/>
      <c r="C107" s="302" t="s">
        <v>996</v>
      </c>
      <c r="D107" s="302"/>
      <c r="E107" s="302"/>
      <c r="F107" s="323" t="s">
        <v>988</v>
      </c>
      <c r="G107" s="302"/>
      <c r="H107" s="302" t="s">
        <v>1027</v>
      </c>
      <c r="I107" s="302" t="s">
        <v>998</v>
      </c>
      <c r="J107" s="302"/>
      <c r="K107" s="315"/>
    </row>
    <row r="108" ht="15" customHeight="1">
      <c r="B108" s="324"/>
      <c r="C108" s="302" t="s">
        <v>1007</v>
      </c>
      <c r="D108" s="302"/>
      <c r="E108" s="302"/>
      <c r="F108" s="323" t="s">
        <v>994</v>
      </c>
      <c r="G108" s="302"/>
      <c r="H108" s="302" t="s">
        <v>1027</v>
      </c>
      <c r="I108" s="302" t="s">
        <v>990</v>
      </c>
      <c r="J108" s="302">
        <v>50</v>
      </c>
      <c r="K108" s="315"/>
    </row>
    <row r="109" ht="15" customHeight="1">
      <c r="B109" s="324"/>
      <c r="C109" s="302" t="s">
        <v>1015</v>
      </c>
      <c r="D109" s="302"/>
      <c r="E109" s="302"/>
      <c r="F109" s="323" t="s">
        <v>994</v>
      </c>
      <c r="G109" s="302"/>
      <c r="H109" s="302" t="s">
        <v>1027</v>
      </c>
      <c r="I109" s="302" t="s">
        <v>990</v>
      </c>
      <c r="J109" s="302">
        <v>50</v>
      </c>
      <c r="K109" s="315"/>
    </row>
    <row r="110" ht="15" customHeight="1">
      <c r="B110" s="324"/>
      <c r="C110" s="302" t="s">
        <v>1013</v>
      </c>
      <c r="D110" s="302"/>
      <c r="E110" s="302"/>
      <c r="F110" s="323" t="s">
        <v>994</v>
      </c>
      <c r="G110" s="302"/>
      <c r="H110" s="302" t="s">
        <v>1027</v>
      </c>
      <c r="I110" s="302" t="s">
        <v>990</v>
      </c>
      <c r="J110" s="302">
        <v>50</v>
      </c>
      <c r="K110" s="315"/>
    </row>
    <row r="111" ht="15" customHeight="1">
      <c r="B111" s="324"/>
      <c r="C111" s="302" t="s">
        <v>61</v>
      </c>
      <c r="D111" s="302"/>
      <c r="E111" s="302"/>
      <c r="F111" s="323" t="s">
        <v>988</v>
      </c>
      <c r="G111" s="302"/>
      <c r="H111" s="302" t="s">
        <v>1028</v>
      </c>
      <c r="I111" s="302" t="s">
        <v>990</v>
      </c>
      <c r="J111" s="302">
        <v>20</v>
      </c>
      <c r="K111" s="315"/>
    </row>
    <row r="112" ht="15" customHeight="1">
      <c r="B112" s="324"/>
      <c r="C112" s="302" t="s">
        <v>1029</v>
      </c>
      <c r="D112" s="302"/>
      <c r="E112" s="302"/>
      <c r="F112" s="323" t="s">
        <v>988</v>
      </c>
      <c r="G112" s="302"/>
      <c r="H112" s="302" t="s">
        <v>1030</v>
      </c>
      <c r="I112" s="302" t="s">
        <v>990</v>
      </c>
      <c r="J112" s="302">
        <v>120</v>
      </c>
      <c r="K112" s="315"/>
    </row>
    <row r="113" ht="15" customHeight="1">
      <c r="B113" s="324"/>
      <c r="C113" s="302" t="s">
        <v>46</v>
      </c>
      <c r="D113" s="302"/>
      <c r="E113" s="302"/>
      <c r="F113" s="323" t="s">
        <v>988</v>
      </c>
      <c r="G113" s="302"/>
      <c r="H113" s="302" t="s">
        <v>1031</v>
      </c>
      <c r="I113" s="302" t="s">
        <v>1022</v>
      </c>
      <c r="J113" s="302"/>
      <c r="K113" s="315"/>
    </row>
    <row r="114" ht="15" customHeight="1">
      <c r="B114" s="324"/>
      <c r="C114" s="302" t="s">
        <v>56</v>
      </c>
      <c r="D114" s="302"/>
      <c r="E114" s="302"/>
      <c r="F114" s="323" t="s">
        <v>988</v>
      </c>
      <c r="G114" s="302"/>
      <c r="H114" s="302" t="s">
        <v>1032</v>
      </c>
      <c r="I114" s="302" t="s">
        <v>1022</v>
      </c>
      <c r="J114" s="302"/>
      <c r="K114" s="315"/>
    </row>
    <row r="115" ht="15" customHeight="1">
      <c r="B115" s="324"/>
      <c r="C115" s="302" t="s">
        <v>65</v>
      </c>
      <c r="D115" s="302"/>
      <c r="E115" s="302"/>
      <c r="F115" s="323" t="s">
        <v>988</v>
      </c>
      <c r="G115" s="302"/>
      <c r="H115" s="302" t="s">
        <v>1033</v>
      </c>
      <c r="I115" s="302" t="s">
        <v>1034</v>
      </c>
      <c r="J115" s="302"/>
      <c r="K115" s="315"/>
    </row>
    <row r="116" ht="15" customHeight="1">
      <c r="B116" s="327"/>
      <c r="C116" s="333"/>
      <c r="D116" s="333"/>
      <c r="E116" s="333"/>
      <c r="F116" s="333"/>
      <c r="G116" s="333"/>
      <c r="H116" s="333"/>
      <c r="I116" s="333"/>
      <c r="J116" s="333"/>
      <c r="K116" s="329"/>
    </row>
    <row r="117" ht="18.75" customHeight="1">
      <c r="B117" s="334"/>
      <c r="C117" s="298"/>
      <c r="D117" s="298"/>
      <c r="E117" s="298"/>
      <c r="F117" s="335"/>
      <c r="G117" s="298"/>
      <c r="H117" s="298"/>
      <c r="I117" s="298"/>
      <c r="J117" s="298"/>
      <c r="K117" s="334"/>
    </row>
    <row r="118" ht="18.75" customHeight="1">
      <c r="B118" s="309"/>
      <c r="C118" s="309"/>
      <c r="D118" s="309"/>
      <c r="E118" s="309"/>
      <c r="F118" s="309"/>
      <c r="G118" s="309"/>
      <c r="H118" s="309"/>
      <c r="I118" s="309"/>
      <c r="J118" s="309"/>
      <c r="K118" s="309"/>
    </row>
    <row r="119" ht="7.5" customHeight="1">
      <c r="B119" s="336"/>
      <c r="C119" s="337"/>
      <c r="D119" s="337"/>
      <c r="E119" s="337"/>
      <c r="F119" s="337"/>
      <c r="G119" s="337"/>
      <c r="H119" s="337"/>
      <c r="I119" s="337"/>
      <c r="J119" s="337"/>
      <c r="K119" s="338"/>
    </row>
    <row r="120" ht="45" customHeight="1">
      <c r="B120" s="339"/>
      <c r="C120" s="292" t="s">
        <v>1035</v>
      </c>
      <c r="D120" s="292"/>
      <c r="E120" s="292"/>
      <c r="F120" s="292"/>
      <c r="G120" s="292"/>
      <c r="H120" s="292"/>
      <c r="I120" s="292"/>
      <c r="J120" s="292"/>
      <c r="K120" s="340"/>
    </row>
    <row r="121" ht="17.25" customHeight="1">
      <c r="B121" s="341"/>
      <c r="C121" s="316" t="s">
        <v>982</v>
      </c>
      <c r="D121" s="316"/>
      <c r="E121" s="316"/>
      <c r="F121" s="316" t="s">
        <v>983</v>
      </c>
      <c r="G121" s="317"/>
      <c r="H121" s="316" t="s">
        <v>116</v>
      </c>
      <c r="I121" s="316" t="s">
        <v>65</v>
      </c>
      <c r="J121" s="316" t="s">
        <v>984</v>
      </c>
      <c r="K121" s="342"/>
    </row>
    <row r="122" ht="17.25" customHeight="1">
      <c r="B122" s="341"/>
      <c r="C122" s="318" t="s">
        <v>985</v>
      </c>
      <c r="D122" s="318"/>
      <c r="E122" s="318"/>
      <c r="F122" s="319" t="s">
        <v>986</v>
      </c>
      <c r="G122" s="320"/>
      <c r="H122" s="318"/>
      <c r="I122" s="318"/>
      <c r="J122" s="318" t="s">
        <v>987</v>
      </c>
      <c r="K122" s="342"/>
    </row>
    <row r="123" ht="5.25" customHeight="1">
      <c r="B123" s="343"/>
      <c r="C123" s="321"/>
      <c r="D123" s="321"/>
      <c r="E123" s="321"/>
      <c r="F123" s="321"/>
      <c r="G123" s="302"/>
      <c r="H123" s="321"/>
      <c r="I123" s="321"/>
      <c r="J123" s="321"/>
      <c r="K123" s="344"/>
    </row>
    <row r="124" ht="15" customHeight="1">
      <c r="B124" s="343"/>
      <c r="C124" s="302" t="s">
        <v>991</v>
      </c>
      <c r="D124" s="321"/>
      <c r="E124" s="321"/>
      <c r="F124" s="323" t="s">
        <v>988</v>
      </c>
      <c r="G124" s="302"/>
      <c r="H124" s="302" t="s">
        <v>1027</v>
      </c>
      <c r="I124" s="302" t="s">
        <v>990</v>
      </c>
      <c r="J124" s="302">
        <v>120</v>
      </c>
      <c r="K124" s="345"/>
    </row>
    <row r="125" ht="15" customHeight="1">
      <c r="B125" s="343"/>
      <c r="C125" s="302" t="s">
        <v>1036</v>
      </c>
      <c r="D125" s="302"/>
      <c r="E125" s="302"/>
      <c r="F125" s="323" t="s">
        <v>988</v>
      </c>
      <c r="G125" s="302"/>
      <c r="H125" s="302" t="s">
        <v>1037</v>
      </c>
      <c r="I125" s="302" t="s">
        <v>990</v>
      </c>
      <c r="J125" s="302" t="s">
        <v>1038</v>
      </c>
      <c r="K125" s="345"/>
    </row>
    <row r="126" ht="15" customHeight="1">
      <c r="B126" s="343"/>
      <c r="C126" s="302" t="s">
        <v>937</v>
      </c>
      <c r="D126" s="302"/>
      <c r="E126" s="302"/>
      <c r="F126" s="323" t="s">
        <v>988</v>
      </c>
      <c r="G126" s="302"/>
      <c r="H126" s="302" t="s">
        <v>1039</v>
      </c>
      <c r="I126" s="302" t="s">
        <v>990</v>
      </c>
      <c r="J126" s="302" t="s">
        <v>1038</v>
      </c>
      <c r="K126" s="345"/>
    </row>
    <row r="127" ht="15" customHeight="1">
      <c r="B127" s="343"/>
      <c r="C127" s="302" t="s">
        <v>999</v>
      </c>
      <c r="D127" s="302"/>
      <c r="E127" s="302"/>
      <c r="F127" s="323" t="s">
        <v>994</v>
      </c>
      <c r="G127" s="302"/>
      <c r="H127" s="302" t="s">
        <v>1000</v>
      </c>
      <c r="I127" s="302" t="s">
        <v>990</v>
      </c>
      <c r="J127" s="302">
        <v>15</v>
      </c>
      <c r="K127" s="345"/>
    </row>
    <row r="128" ht="15" customHeight="1">
      <c r="B128" s="343"/>
      <c r="C128" s="325" t="s">
        <v>1001</v>
      </c>
      <c r="D128" s="325"/>
      <c r="E128" s="325"/>
      <c r="F128" s="326" t="s">
        <v>994</v>
      </c>
      <c r="G128" s="325"/>
      <c r="H128" s="325" t="s">
        <v>1002</v>
      </c>
      <c r="I128" s="325" t="s">
        <v>990</v>
      </c>
      <c r="J128" s="325">
        <v>15</v>
      </c>
      <c r="K128" s="345"/>
    </row>
    <row r="129" ht="15" customHeight="1">
      <c r="B129" s="343"/>
      <c r="C129" s="325" t="s">
        <v>1003</v>
      </c>
      <c r="D129" s="325"/>
      <c r="E129" s="325"/>
      <c r="F129" s="326" t="s">
        <v>994</v>
      </c>
      <c r="G129" s="325"/>
      <c r="H129" s="325" t="s">
        <v>1004</v>
      </c>
      <c r="I129" s="325" t="s">
        <v>990</v>
      </c>
      <c r="J129" s="325">
        <v>20</v>
      </c>
      <c r="K129" s="345"/>
    </row>
    <row r="130" ht="15" customHeight="1">
      <c r="B130" s="343"/>
      <c r="C130" s="325" t="s">
        <v>1005</v>
      </c>
      <c r="D130" s="325"/>
      <c r="E130" s="325"/>
      <c r="F130" s="326" t="s">
        <v>994</v>
      </c>
      <c r="G130" s="325"/>
      <c r="H130" s="325" t="s">
        <v>1006</v>
      </c>
      <c r="I130" s="325" t="s">
        <v>990</v>
      </c>
      <c r="J130" s="325">
        <v>20</v>
      </c>
      <c r="K130" s="345"/>
    </row>
    <row r="131" ht="15" customHeight="1">
      <c r="B131" s="343"/>
      <c r="C131" s="302" t="s">
        <v>993</v>
      </c>
      <c r="D131" s="302"/>
      <c r="E131" s="302"/>
      <c r="F131" s="323" t="s">
        <v>994</v>
      </c>
      <c r="G131" s="302"/>
      <c r="H131" s="302" t="s">
        <v>1027</v>
      </c>
      <c r="I131" s="302" t="s">
        <v>990</v>
      </c>
      <c r="J131" s="302">
        <v>50</v>
      </c>
      <c r="K131" s="345"/>
    </row>
    <row r="132" ht="15" customHeight="1">
      <c r="B132" s="343"/>
      <c r="C132" s="302" t="s">
        <v>1007</v>
      </c>
      <c r="D132" s="302"/>
      <c r="E132" s="302"/>
      <c r="F132" s="323" t="s">
        <v>994</v>
      </c>
      <c r="G132" s="302"/>
      <c r="H132" s="302" t="s">
        <v>1027</v>
      </c>
      <c r="I132" s="302" t="s">
        <v>990</v>
      </c>
      <c r="J132" s="302">
        <v>50</v>
      </c>
      <c r="K132" s="345"/>
    </row>
    <row r="133" ht="15" customHeight="1">
      <c r="B133" s="343"/>
      <c r="C133" s="302" t="s">
        <v>1013</v>
      </c>
      <c r="D133" s="302"/>
      <c r="E133" s="302"/>
      <c r="F133" s="323" t="s">
        <v>994</v>
      </c>
      <c r="G133" s="302"/>
      <c r="H133" s="302" t="s">
        <v>1027</v>
      </c>
      <c r="I133" s="302" t="s">
        <v>990</v>
      </c>
      <c r="J133" s="302">
        <v>50</v>
      </c>
      <c r="K133" s="345"/>
    </row>
    <row r="134" ht="15" customHeight="1">
      <c r="B134" s="343"/>
      <c r="C134" s="302" t="s">
        <v>1015</v>
      </c>
      <c r="D134" s="302"/>
      <c r="E134" s="302"/>
      <c r="F134" s="323" t="s">
        <v>994</v>
      </c>
      <c r="G134" s="302"/>
      <c r="H134" s="302" t="s">
        <v>1027</v>
      </c>
      <c r="I134" s="302" t="s">
        <v>990</v>
      </c>
      <c r="J134" s="302">
        <v>50</v>
      </c>
      <c r="K134" s="345"/>
    </row>
    <row r="135" ht="15" customHeight="1">
      <c r="B135" s="343"/>
      <c r="C135" s="302" t="s">
        <v>121</v>
      </c>
      <c r="D135" s="302"/>
      <c r="E135" s="302"/>
      <c r="F135" s="323" t="s">
        <v>994</v>
      </c>
      <c r="G135" s="302"/>
      <c r="H135" s="302" t="s">
        <v>1040</v>
      </c>
      <c r="I135" s="302" t="s">
        <v>990</v>
      </c>
      <c r="J135" s="302">
        <v>255</v>
      </c>
      <c r="K135" s="345"/>
    </row>
    <row r="136" ht="15" customHeight="1">
      <c r="B136" s="343"/>
      <c r="C136" s="302" t="s">
        <v>1017</v>
      </c>
      <c r="D136" s="302"/>
      <c r="E136" s="302"/>
      <c r="F136" s="323" t="s">
        <v>988</v>
      </c>
      <c r="G136" s="302"/>
      <c r="H136" s="302" t="s">
        <v>1041</v>
      </c>
      <c r="I136" s="302" t="s">
        <v>1019</v>
      </c>
      <c r="J136" s="302"/>
      <c r="K136" s="345"/>
    </row>
    <row r="137" ht="15" customHeight="1">
      <c r="B137" s="343"/>
      <c r="C137" s="302" t="s">
        <v>1020</v>
      </c>
      <c r="D137" s="302"/>
      <c r="E137" s="302"/>
      <c r="F137" s="323" t="s">
        <v>988</v>
      </c>
      <c r="G137" s="302"/>
      <c r="H137" s="302" t="s">
        <v>1042</v>
      </c>
      <c r="I137" s="302" t="s">
        <v>1022</v>
      </c>
      <c r="J137" s="302"/>
      <c r="K137" s="345"/>
    </row>
    <row r="138" ht="15" customHeight="1">
      <c r="B138" s="343"/>
      <c r="C138" s="302" t="s">
        <v>1023</v>
      </c>
      <c r="D138" s="302"/>
      <c r="E138" s="302"/>
      <c r="F138" s="323" t="s">
        <v>988</v>
      </c>
      <c r="G138" s="302"/>
      <c r="H138" s="302" t="s">
        <v>1023</v>
      </c>
      <c r="I138" s="302" t="s">
        <v>1022</v>
      </c>
      <c r="J138" s="302"/>
      <c r="K138" s="345"/>
    </row>
    <row r="139" ht="15" customHeight="1">
      <c r="B139" s="343"/>
      <c r="C139" s="302" t="s">
        <v>46</v>
      </c>
      <c r="D139" s="302"/>
      <c r="E139" s="302"/>
      <c r="F139" s="323" t="s">
        <v>988</v>
      </c>
      <c r="G139" s="302"/>
      <c r="H139" s="302" t="s">
        <v>1043</v>
      </c>
      <c r="I139" s="302" t="s">
        <v>1022</v>
      </c>
      <c r="J139" s="302"/>
      <c r="K139" s="345"/>
    </row>
    <row r="140" ht="15" customHeight="1">
      <c r="B140" s="343"/>
      <c r="C140" s="302" t="s">
        <v>1044</v>
      </c>
      <c r="D140" s="302"/>
      <c r="E140" s="302"/>
      <c r="F140" s="323" t="s">
        <v>988</v>
      </c>
      <c r="G140" s="302"/>
      <c r="H140" s="302" t="s">
        <v>1045</v>
      </c>
      <c r="I140" s="302" t="s">
        <v>1022</v>
      </c>
      <c r="J140" s="302"/>
      <c r="K140" s="345"/>
    </row>
    <row r="141" ht="15" customHeight="1">
      <c r="B141" s="346"/>
      <c r="C141" s="347"/>
      <c r="D141" s="347"/>
      <c r="E141" s="347"/>
      <c r="F141" s="347"/>
      <c r="G141" s="347"/>
      <c r="H141" s="347"/>
      <c r="I141" s="347"/>
      <c r="J141" s="347"/>
      <c r="K141" s="348"/>
    </row>
    <row r="142" ht="18.75" customHeight="1">
      <c r="B142" s="298"/>
      <c r="C142" s="298"/>
      <c r="D142" s="298"/>
      <c r="E142" s="298"/>
      <c r="F142" s="335"/>
      <c r="G142" s="298"/>
      <c r="H142" s="298"/>
      <c r="I142" s="298"/>
      <c r="J142" s="298"/>
      <c r="K142" s="298"/>
    </row>
    <row r="143" ht="18.75" customHeight="1">
      <c r="B143" s="309"/>
      <c r="C143" s="309"/>
      <c r="D143" s="309"/>
      <c r="E143" s="309"/>
      <c r="F143" s="309"/>
      <c r="G143" s="309"/>
      <c r="H143" s="309"/>
      <c r="I143" s="309"/>
      <c r="J143" s="309"/>
      <c r="K143" s="309"/>
    </row>
    <row r="144" ht="7.5" customHeight="1">
      <c r="B144" s="310"/>
      <c r="C144" s="311"/>
      <c r="D144" s="311"/>
      <c r="E144" s="311"/>
      <c r="F144" s="311"/>
      <c r="G144" s="311"/>
      <c r="H144" s="311"/>
      <c r="I144" s="311"/>
      <c r="J144" s="311"/>
      <c r="K144" s="312"/>
    </row>
    <row r="145" ht="45" customHeight="1">
      <c r="B145" s="313"/>
      <c r="C145" s="314" t="s">
        <v>1046</v>
      </c>
      <c r="D145" s="314"/>
      <c r="E145" s="314"/>
      <c r="F145" s="314"/>
      <c r="G145" s="314"/>
      <c r="H145" s="314"/>
      <c r="I145" s="314"/>
      <c r="J145" s="314"/>
      <c r="K145" s="315"/>
    </row>
    <row r="146" ht="17.25" customHeight="1">
      <c r="B146" s="313"/>
      <c r="C146" s="316" t="s">
        <v>982</v>
      </c>
      <c r="D146" s="316"/>
      <c r="E146" s="316"/>
      <c r="F146" s="316" t="s">
        <v>983</v>
      </c>
      <c r="G146" s="317"/>
      <c r="H146" s="316" t="s">
        <v>116</v>
      </c>
      <c r="I146" s="316" t="s">
        <v>65</v>
      </c>
      <c r="J146" s="316" t="s">
        <v>984</v>
      </c>
      <c r="K146" s="315"/>
    </row>
    <row r="147" ht="17.25" customHeight="1">
      <c r="B147" s="313"/>
      <c r="C147" s="318" t="s">
        <v>985</v>
      </c>
      <c r="D147" s="318"/>
      <c r="E147" s="318"/>
      <c r="F147" s="319" t="s">
        <v>986</v>
      </c>
      <c r="G147" s="320"/>
      <c r="H147" s="318"/>
      <c r="I147" s="318"/>
      <c r="J147" s="318" t="s">
        <v>987</v>
      </c>
      <c r="K147" s="315"/>
    </row>
    <row r="148" ht="5.25" customHeight="1">
      <c r="B148" s="324"/>
      <c r="C148" s="321"/>
      <c r="D148" s="321"/>
      <c r="E148" s="321"/>
      <c r="F148" s="321"/>
      <c r="G148" s="322"/>
      <c r="H148" s="321"/>
      <c r="I148" s="321"/>
      <c r="J148" s="321"/>
      <c r="K148" s="345"/>
    </row>
    <row r="149" ht="15" customHeight="1">
      <c r="B149" s="324"/>
      <c r="C149" s="349" t="s">
        <v>991</v>
      </c>
      <c r="D149" s="302"/>
      <c r="E149" s="302"/>
      <c r="F149" s="350" t="s">
        <v>988</v>
      </c>
      <c r="G149" s="302"/>
      <c r="H149" s="349" t="s">
        <v>1027</v>
      </c>
      <c r="I149" s="349" t="s">
        <v>990</v>
      </c>
      <c r="J149" s="349">
        <v>120</v>
      </c>
      <c r="K149" s="345"/>
    </row>
    <row r="150" ht="15" customHeight="1">
      <c r="B150" s="324"/>
      <c r="C150" s="349" t="s">
        <v>1036</v>
      </c>
      <c r="D150" s="302"/>
      <c r="E150" s="302"/>
      <c r="F150" s="350" t="s">
        <v>988</v>
      </c>
      <c r="G150" s="302"/>
      <c r="H150" s="349" t="s">
        <v>1047</v>
      </c>
      <c r="I150" s="349" t="s">
        <v>990</v>
      </c>
      <c r="J150" s="349" t="s">
        <v>1038</v>
      </c>
      <c r="K150" s="345"/>
    </row>
    <row r="151" ht="15" customHeight="1">
      <c r="B151" s="324"/>
      <c r="C151" s="349" t="s">
        <v>937</v>
      </c>
      <c r="D151" s="302"/>
      <c r="E151" s="302"/>
      <c r="F151" s="350" t="s">
        <v>988</v>
      </c>
      <c r="G151" s="302"/>
      <c r="H151" s="349" t="s">
        <v>1048</v>
      </c>
      <c r="I151" s="349" t="s">
        <v>990</v>
      </c>
      <c r="J151" s="349" t="s">
        <v>1038</v>
      </c>
      <c r="K151" s="345"/>
    </row>
    <row r="152" ht="15" customHeight="1">
      <c r="B152" s="324"/>
      <c r="C152" s="349" t="s">
        <v>993</v>
      </c>
      <c r="D152" s="302"/>
      <c r="E152" s="302"/>
      <c r="F152" s="350" t="s">
        <v>994</v>
      </c>
      <c r="G152" s="302"/>
      <c r="H152" s="349" t="s">
        <v>1027</v>
      </c>
      <c r="I152" s="349" t="s">
        <v>990</v>
      </c>
      <c r="J152" s="349">
        <v>50</v>
      </c>
      <c r="K152" s="345"/>
    </row>
    <row r="153" ht="15" customHeight="1">
      <c r="B153" s="324"/>
      <c r="C153" s="349" t="s">
        <v>996</v>
      </c>
      <c r="D153" s="302"/>
      <c r="E153" s="302"/>
      <c r="F153" s="350" t="s">
        <v>988</v>
      </c>
      <c r="G153" s="302"/>
      <c r="H153" s="349" t="s">
        <v>1027</v>
      </c>
      <c r="I153" s="349" t="s">
        <v>998</v>
      </c>
      <c r="J153" s="349"/>
      <c r="K153" s="345"/>
    </row>
    <row r="154" ht="15" customHeight="1">
      <c r="B154" s="324"/>
      <c r="C154" s="349" t="s">
        <v>1007</v>
      </c>
      <c r="D154" s="302"/>
      <c r="E154" s="302"/>
      <c r="F154" s="350" t="s">
        <v>994</v>
      </c>
      <c r="G154" s="302"/>
      <c r="H154" s="349" t="s">
        <v>1027</v>
      </c>
      <c r="I154" s="349" t="s">
        <v>990</v>
      </c>
      <c r="J154" s="349">
        <v>50</v>
      </c>
      <c r="K154" s="345"/>
    </row>
    <row r="155" ht="15" customHeight="1">
      <c r="B155" s="324"/>
      <c r="C155" s="349" t="s">
        <v>1015</v>
      </c>
      <c r="D155" s="302"/>
      <c r="E155" s="302"/>
      <c r="F155" s="350" t="s">
        <v>994</v>
      </c>
      <c r="G155" s="302"/>
      <c r="H155" s="349" t="s">
        <v>1027</v>
      </c>
      <c r="I155" s="349" t="s">
        <v>990</v>
      </c>
      <c r="J155" s="349">
        <v>50</v>
      </c>
      <c r="K155" s="345"/>
    </row>
    <row r="156" ht="15" customHeight="1">
      <c r="B156" s="324"/>
      <c r="C156" s="349" t="s">
        <v>1013</v>
      </c>
      <c r="D156" s="302"/>
      <c r="E156" s="302"/>
      <c r="F156" s="350" t="s">
        <v>994</v>
      </c>
      <c r="G156" s="302"/>
      <c r="H156" s="349" t="s">
        <v>1027</v>
      </c>
      <c r="I156" s="349" t="s">
        <v>990</v>
      </c>
      <c r="J156" s="349">
        <v>50</v>
      </c>
      <c r="K156" s="345"/>
    </row>
    <row r="157" ht="15" customHeight="1">
      <c r="B157" s="324"/>
      <c r="C157" s="349" t="s">
        <v>106</v>
      </c>
      <c r="D157" s="302"/>
      <c r="E157" s="302"/>
      <c r="F157" s="350" t="s">
        <v>988</v>
      </c>
      <c r="G157" s="302"/>
      <c r="H157" s="349" t="s">
        <v>1049</v>
      </c>
      <c r="I157" s="349" t="s">
        <v>990</v>
      </c>
      <c r="J157" s="349" t="s">
        <v>1050</v>
      </c>
      <c r="K157" s="345"/>
    </row>
    <row r="158" ht="15" customHeight="1">
      <c r="B158" s="324"/>
      <c r="C158" s="349" t="s">
        <v>1051</v>
      </c>
      <c r="D158" s="302"/>
      <c r="E158" s="302"/>
      <c r="F158" s="350" t="s">
        <v>988</v>
      </c>
      <c r="G158" s="302"/>
      <c r="H158" s="349" t="s">
        <v>1052</v>
      </c>
      <c r="I158" s="349" t="s">
        <v>1022</v>
      </c>
      <c r="J158" s="349"/>
      <c r="K158" s="345"/>
    </row>
    <row r="159" ht="15" customHeight="1">
      <c r="B159" s="351"/>
      <c r="C159" s="333"/>
      <c r="D159" s="333"/>
      <c r="E159" s="333"/>
      <c r="F159" s="333"/>
      <c r="G159" s="333"/>
      <c r="H159" s="333"/>
      <c r="I159" s="333"/>
      <c r="J159" s="333"/>
      <c r="K159" s="352"/>
    </row>
    <row r="160" ht="18.75" customHeight="1">
      <c r="B160" s="298"/>
      <c r="C160" s="302"/>
      <c r="D160" s="302"/>
      <c r="E160" s="302"/>
      <c r="F160" s="323"/>
      <c r="G160" s="302"/>
      <c r="H160" s="302"/>
      <c r="I160" s="302"/>
      <c r="J160" s="302"/>
      <c r="K160" s="298"/>
    </row>
    <row r="161" ht="18.75" customHeight="1">
      <c r="B161" s="309"/>
      <c r="C161" s="309"/>
      <c r="D161" s="309"/>
      <c r="E161" s="309"/>
      <c r="F161" s="309"/>
      <c r="G161" s="309"/>
      <c r="H161" s="309"/>
      <c r="I161" s="309"/>
      <c r="J161" s="309"/>
      <c r="K161" s="309"/>
    </row>
    <row r="162" ht="7.5" customHeight="1">
      <c r="B162" s="288"/>
      <c r="C162" s="289"/>
      <c r="D162" s="289"/>
      <c r="E162" s="289"/>
      <c r="F162" s="289"/>
      <c r="G162" s="289"/>
      <c r="H162" s="289"/>
      <c r="I162" s="289"/>
      <c r="J162" s="289"/>
      <c r="K162" s="290"/>
    </row>
    <row r="163" ht="45" customHeight="1">
      <c r="B163" s="291"/>
      <c r="C163" s="292" t="s">
        <v>1053</v>
      </c>
      <c r="D163" s="292"/>
      <c r="E163" s="292"/>
      <c r="F163" s="292"/>
      <c r="G163" s="292"/>
      <c r="H163" s="292"/>
      <c r="I163" s="292"/>
      <c r="J163" s="292"/>
      <c r="K163" s="293"/>
    </row>
    <row r="164" ht="17.25" customHeight="1">
      <c r="B164" s="291"/>
      <c r="C164" s="316" t="s">
        <v>982</v>
      </c>
      <c r="D164" s="316"/>
      <c r="E164" s="316"/>
      <c r="F164" s="316" t="s">
        <v>983</v>
      </c>
      <c r="G164" s="353"/>
      <c r="H164" s="354" t="s">
        <v>116</v>
      </c>
      <c r="I164" s="354" t="s">
        <v>65</v>
      </c>
      <c r="J164" s="316" t="s">
        <v>984</v>
      </c>
      <c r="K164" s="293"/>
    </row>
    <row r="165" ht="17.25" customHeight="1">
      <c r="B165" s="294"/>
      <c r="C165" s="318" t="s">
        <v>985</v>
      </c>
      <c r="D165" s="318"/>
      <c r="E165" s="318"/>
      <c r="F165" s="319" t="s">
        <v>986</v>
      </c>
      <c r="G165" s="355"/>
      <c r="H165" s="356"/>
      <c r="I165" s="356"/>
      <c r="J165" s="318" t="s">
        <v>987</v>
      </c>
      <c r="K165" s="296"/>
    </row>
    <row r="166" ht="5.25" customHeight="1">
      <c r="B166" s="324"/>
      <c r="C166" s="321"/>
      <c r="D166" s="321"/>
      <c r="E166" s="321"/>
      <c r="F166" s="321"/>
      <c r="G166" s="322"/>
      <c r="H166" s="321"/>
      <c r="I166" s="321"/>
      <c r="J166" s="321"/>
      <c r="K166" s="345"/>
    </row>
    <row r="167" ht="15" customHeight="1">
      <c r="B167" s="324"/>
      <c r="C167" s="302" t="s">
        <v>991</v>
      </c>
      <c r="D167" s="302"/>
      <c r="E167" s="302"/>
      <c r="F167" s="323" t="s">
        <v>988</v>
      </c>
      <c r="G167" s="302"/>
      <c r="H167" s="302" t="s">
        <v>1027</v>
      </c>
      <c r="I167" s="302" t="s">
        <v>990</v>
      </c>
      <c r="J167" s="302">
        <v>120</v>
      </c>
      <c r="K167" s="345"/>
    </row>
    <row r="168" ht="15" customHeight="1">
      <c r="B168" s="324"/>
      <c r="C168" s="302" t="s">
        <v>1036</v>
      </c>
      <c r="D168" s="302"/>
      <c r="E168" s="302"/>
      <c r="F168" s="323" t="s">
        <v>988</v>
      </c>
      <c r="G168" s="302"/>
      <c r="H168" s="302" t="s">
        <v>1037</v>
      </c>
      <c r="I168" s="302" t="s">
        <v>990</v>
      </c>
      <c r="J168" s="302" t="s">
        <v>1038</v>
      </c>
      <c r="K168" s="345"/>
    </row>
    <row r="169" ht="15" customHeight="1">
      <c r="B169" s="324"/>
      <c r="C169" s="302" t="s">
        <v>937</v>
      </c>
      <c r="D169" s="302"/>
      <c r="E169" s="302"/>
      <c r="F169" s="323" t="s">
        <v>988</v>
      </c>
      <c r="G169" s="302"/>
      <c r="H169" s="302" t="s">
        <v>1054</v>
      </c>
      <c r="I169" s="302" t="s">
        <v>990</v>
      </c>
      <c r="J169" s="302" t="s">
        <v>1038</v>
      </c>
      <c r="K169" s="345"/>
    </row>
    <row r="170" ht="15" customHeight="1">
      <c r="B170" s="324"/>
      <c r="C170" s="302" t="s">
        <v>993</v>
      </c>
      <c r="D170" s="302"/>
      <c r="E170" s="302"/>
      <c r="F170" s="323" t="s">
        <v>994</v>
      </c>
      <c r="G170" s="302"/>
      <c r="H170" s="302" t="s">
        <v>1054</v>
      </c>
      <c r="I170" s="302" t="s">
        <v>990</v>
      </c>
      <c r="J170" s="302">
        <v>50</v>
      </c>
      <c r="K170" s="345"/>
    </row>
    <row r="171" ht="15" customHeight="1">
      <c r="B171" s="324"/>
      <c r="C171" s="302" t="s">
        <v>996</v>
      </c>
      <c r="D171" s="302"/>
      <c r="E171" s="302"/>
      <c r="F171" s="323" t="s">
        <v>988</v>
      </c>
      <c r="G171" s="302"/>
      <c r="H171" s="302" t="s">
        <v>1054</v>
      </c>
      <c r="I171" s="302" t="s">
        <v>998</v>
      </c>
      <c r="J171" s="302"/>
      <c r="K171" s="345"/>
    </row>
    <row r="172" ht="15" customHeight="1">
      <c r="B172" s="324"/>
      <c r="C172" s="302" t="s">
        <v>1007</v>
      </c>
      <c r="D172" s="302"/>
      <c r="E172" s="302"/>
      <c r="F172" s="323" t="s">
        <v>994</v>
      </c>
      <c r="G172" s="302"/>
      <c r="H172" s="302" t="s">
        <v>1054</v>
      </c>
      <c r="I172" s="302" t="s">
        <v>990</v>
      </c>
      <c r="J172" s="302">
        <v>50</v>
      </c>
      <c r="K172" s="345"/>
    </row>
    <row r="173" ht="15" customHeight="1">
      <c r="B173" s="324"/>
      <c r="C173" s="302" t="s">
        <v>1015</v>
      </c>
      <c r="D173" s="302"/>
      <c r="E173" s="302"/>
      <c r="F173" s="323" t="s">
        <v>994</v>
      </c>
      <c r="G173" s="302"/>
      <c r="H173" s="302" t="s">
        <v>1054</v>
      </c>
      <c r="I173" s="302" t="s">
        <v>990</v>
      </c>
      <c r="J173" s="302">
        <v>50</v>
      </c>
      <c r="K173" s="345"/>
    </row>
    <row r="174" ht="15" customHeight="1">
      <c r="B174" s="324"/>
      <c r="C174" s="302" t="s">
        <v>1013</v>
      </c>
      <c r="D174" s="302"/>
      <c r="E174" s="302"/>
      <c r="F174" s="323" t="s">
        <v>994</v>
      </c>
      <c r="G174" s="302"/>
      <c r="H174" s="302" t="s">
        <v>1054</v>
      </c>
      <c r="I174" s="302" t="s">
        <v>990</v>
      </c>
      <c r="J174" s="302">
        <v>50</v>
      </c>
      <c r="K174" s="345"/>
    </row>
    <row r="175" ht="15" customHeight="1">
      <c r="B175" s="324"/>
      <c r="C175" s="302" t="s">
        <v>115</v>
      </c>
      <c r="D175" s="302"/>
      <c r="E175" s="302"/>
      <c r="F175" s="323" t="s">
        <v>988</v>
      </c>
      <c r="G175" s="302"/>
      <c r="H175" s="302" t="s">
        <v>1055</v>
      </c>
      <c r="I175" s="302" t="s">
        <v>1056</v>
      </c>
      <c r="J175" s="302"/>
      <c r="K175" s="345"/>
    </row>
    <row r="176" ht="15" customHeight="1">
      <c r="B176" s="324"/>
      <c r="C176" s="302" t="s">
        <v>65</v>
      </c>
      <c r="D176" s="302"/>
      <c r="E176" s="302"/>
      <c r="F176" s="323" t="s">
        <v>988</v>
      </c>
      <c r="G176" s="302"/>
      <c r="H176" s="302" t="s">
        <v>1057</v>
      </c>
      <c r="I176" s="302" t="s">
        <v>1058</v>
      </c>
      <c r="J176" s="302">
        <v>1</v>
      </c>
      <c r="K176" s="345"/>
    </row>
    <row r="177" ht="15" customHeight="1">
      <c r="B177" s="324"/>
      <c r="C177" s="302" t="s">
        <v>61</v>
      </c>
      <c r="D177" s="302"/>
      <c r="E177" s="302"/>
      <c r="F177" s="323" t="s">
        <v>988</v>
      </c>
      <c r="G177" s="302"/>
      <c r="H177" s="302" t="s">
        <v>1059</v>
      </c>
      <c r="I177" s="302" t="s">
        <v>990</v>
      </c>
      <c r="J177" s="302">
        <v>20</v>
      </c>
      <c r="K177" s="345"/>
    </row>
    <row r="178" ht="15" customHeight="1">
      <c r="B178" s="324"/>
      <c r="C178" s="302" t="s">
        <v>116</v>
      </c>
      <c r="D178" s="302"/>
      <c r="E178" s="302"/>
      <c r="F178" s="323" t="s">
        <v>988</v>
      </c>
      <c r="G178" s="302"/>
      <c r="H178" s="302" t="s">
        <v>1060</v>
      </c>
      <c r="I178" s="302" t="s">
        <v>990</v>
      </c>
      <c r="J178" s="302">
        <v>255</v>
      </c>
      <c r="K178" s="345"/>
    </row>
    <row r="179" ht="15" customHeight="1">
      <c r="B179" s="324"/>
      <c r="C179" s="302" t="s">
        <v>117</v>
      </c>
      <c r="D179" s="302"/>
      <c r="E179" s="302"/>
      <c r="F179" s="323" t="s">
        <v>988</v>
      </c>
      <c r="G179" s="302"/>
      <c r="H179" s="302" t="s">
        <v>953</v>
      </c>
      <c r="I179" s="302" t="s">
        <v>990</v>
      </c>
      <c r="J179" s="302">
        <v>10</v>
      </c>
      <c r="K179" s="345"/>
    </row>
    <row r="180" ht="15" customHeight="1">
      <c r="B180" s="324"/>
      <c r="C180" s="302" t="s">
        <v>118</v>
      </c>
      <c r="D180" s="302"/>
      <c r="E180" s="302"/>
      <c r="F180" s="323" t="s">
        <v>988</v>
      </c>
      <c r="G180" s="302"/>
      <c r="H180" s="302" t="s">
        <v>1061</v>
      </c>
      <c r="I180" s="302" t="s">
        <v>1022</v>
      </c>
      <c r="J180" s="302"/>
      <c r="K180" s="345"/>
    </row>
    <row r="181" ht="15" customHeight="1">
      <c r="B181" s="324"/>
      <c r="C181" s="302" t="s">
        <v>1062</v>
      </c>
      <c r="D181" s="302"/>
      <c r="E181" s="302"/>
      <c r="F181" s="323" t="s">
        <v>988</v>
      </c>
      <c r="G181" s="302"/>
      <c r="H181" s="302" t="s">
        <v>1063</v>
      </c>
      <c r="I181" s="302" t="s">
        <v>1022</v>
      </c>
      <c r="J181" s="302"/>
      <c r="K181" s="345"/>
    </row>
    <row r="182" ht="15" customHeight="1">
      <c r="B182" s="324"/>
      <c r="C182" s="302" t="s">
        <v>1051</v>
      </c>
      <c r="D182" s="302"/>
      <c r="E182" s="302"/>
      <c r="F182" s="323" t="s">
        <v>988</v>
      </c>
      <c r="G182" s="302"/>
      <c r="H182" s="302" t="s">
        <v>1064</v>
      </c>
      <c r="I182" s="302" t="s">
        <v>1022</v>
      </c>
      <c r="J182" s="302"/>
      <c r="K182" s="345"/>
    </row>
    <row r="183" ht="15" customHeight="1">
      <c r="B183" s="324"/>
      <c r="C183" s="302" t="s">
        <v>120</v>
      </c>
      <c r="D183" s="302"/>
      <c r="E183" s="302"/>
      <c r="F183" s="323" t="s">
        <v>994</v>
      </c>
      <c r="G183" s="302"/>
      <c r="H183" s="302" t="s">
        <v>1065</v>
      </c>
      <c r="I183" s="302" t="s">
        <v>990</v>
      </c>
      <c r="J183" s="302">
        <v>50</v>
      </c>
      <c r="K183" s="345"/>
    </row>
    <row r="184" ht="15" customHeight="1">
      <c r="B184" s="324"/>
      <c r="C184" s="302" t="s">
        <v>1066</v>
      </c>
      <c r="D184" s="302"/>
      <c r="E184" s="302"/>
      <c r="F184" s="323" t="s">
        <v>994</v>
      </c>
      <c r="G184" s="302"/>
      <c r="H184" s="302" t="s">
        <v>1067</v>
      </c>
      <c r="I184" s="302" t="s">
        <v>1068</v>
      </c>
      <c r="J184" s="302"/>
      <c r="K184" s="345"/>
    </row>
    <row r="185" ht="15" customHeight="1">
      <c r="B185" s="324"/>
      <c r="C185" s="302" t="s">
        <v>1069</v>
      </c>
      <c r="D185" s="302"/>
      <c r="E185" s="302"/>
      <c r="F185" s="323" t="s">
        <v>994</v>
      </c>
      <c r="G185" s="302"/>
      <c r="H185" s="302" t="s">
        <v>1070</v>
      </c>
      <c r="I185" s="302" t="s">
        <v>1068</v>
      </c>
      <c r="J185" s="302"/>
      <c r="K185" s="345"/>
    </row>
    <row r="186" ht="15" customHeight="1">
      <c r="B186" s="324"/>
      <c r="C186" s="302" t="s">
        <v>1071</v>
      </c>
      <c r="D186" s="302"/>
      <c r="E186" s="302"/>
      <c r="F186" s="323" t="s">
        <v>994</v>
      </c>
      <c r="G186" s="302"/>
      <c r="H186" s="302" t="s">
        <v>1072</v>
      </c>
      <c r="I186" s="302" t="s">
        <v>1068</v>
      </c>
      <c r="J186" s="302"/>
      <c r="K186" s="345"/>
    </row>
    <row r="187" ht="15" customHeight="1">
      <c r="B187" s="324"/>
      <c r="C187" s="357" t="s">
        <v>1073</v>
      </c>
      <c r="D187" s="302"/>
      <c r="E187" s="302"/>
      <c r="F187" s="323" t="s">
        <v>994</v>
      </c>
      <c r="G187" s="302"/>
      <c r="H187" s="302" t="s">
        <v>1074</v>
      </c>
      <c r="I187" s="302" t="s">
        <v>1075</v>
      </c>
      <c r="J187" s="358" t="s">
        <v>1076</v>
      </c>
      <c r="K187" s="345"/>
    </row>
    <row r="188" ht="15" customHeight="1">
      <c r="B188" s="324"/>
      <c r="C188" s="308" t="s">
        <v>50</v>
      </c>
      <c r="D188" s="302"/>
      <c r="E188" s="302"/>
      <c r="F188" s="323" t="s">
        <v>988</v>
      </c>
      <c r="G188" s="302"/>
      <c r="H188" s="298" t="s">
        <v>1077</v>
      </c>
      <c r="I188" s="302" t="s">
        <v>1078</v>
      </c>
      <c r="J188" s="302"/>
      <c r="K188" s="345"/>
    </row>
    <row r="189" ht="15" customHeight="1">
      <c r="B189" s="324"/>
      <c r="C189" s="308" t="s">
        <v>1079</v>
      </c>
      <c r="D189" s="302"/>
      <c r="E189" s="302"/>
      <c r="F189" s="323" t="s">
        <v>988</v>
      </c>
      <c r="G189" s="302"/>
      <c r="H189" s="302" t="s">
        <v>1080</v>
      </c>
      <c r="I189" s="302" t="s">
        <v>1022</v>
      </c>
      <c r="J189" s="302"/>
      <c r="K189" s="345"/>
    </row>
    <row r="190" ht="15" customHeight="1">
      <c r="B190" s="324"/>
      <c r="C190" s="308" t="s">
        <v>1081</v>
      </c>
      <c r="D190" s="302"/>
      <c r="E190" s="302"/>
      <c r="F190" s="323" t="s">
        <v>988</v>
      </c>
      <c r="G190" s="302"/>
      <c r="H190" s="302" t="s">
        <v>1082</v>
      </c>
      <c r="I190" s="302" t="s">
        <v>1022</v>
      </c>
      <c r="J190" s="302"/>
      <c r="K190" s="345"/>
    </row>
    <row r="191" ht="15" customHeight="1">
      <c r="B191" s="324"/>
      <c r="C191" s="308" t="s">
        <v>1083</v>
      </c>
      <c r="D191" s="302"/>
      <c r="E191" s="302"/>
      <c r="F191" s="323" t="s">
        <v>994</v>
      </c>
      <c r="G191" s="302"/>
      <c r="H191" s="302" t="s">
        <v>1084</v>
      </c>
      <c r="I191" s="302" t="s">
        <v>1022</v>
      </c>
      <c r="J191" s="302"/>
      <c r="K191" s="345"/>
    </row>
    <row r="192" ht="15" customHeight="1">
      <c r="B192" s="351"/>
      <c r="C192" s="359"/>
      <c r="D192" s="333"/>
      <c r="E192" s="333"/>
      <c r="F192" s="333"/>
      <c r="G192" s="333"/>
      <c r="H192" s="333"/>
      <c r="I192" s="333"/>
      <c r="J192" s="333"/>
      <c r="K192" s="352"/>
    </row>
    <row r="193" ht="18.75" customHeight="1">
      <c r="B193" s="298"/>
      <c r="C193" s="302"/>
      <c r="D193" s="302"/>
      <c r="E193" s="302"/>
      <c r="F193" s="323"/>
      <c r="G193" s="302"/>
      <c r="H193" s="302"/>
      <c r="I193" s="302"/>
      <c r="J193" s="302"/>
      <c r="K193" s="298"/>
    </row>
    <row r="194" ht="18.75" customHeight="1">
      <c r="B194" s="298"/>
      <c r="C194" s="302"/>
      <c r="D194" s="302"/>
      <c r="E194" s="302"/>
      <c r="F194" s="323"/>
      <c r="G194" s="302"/>
      <c r="H194" s="302"/>
      <c r="I194" s="302"/>
      <c r="J194" s="302"/>
      <c r="K194" s="298"/>
    </row>
    <row r="195" ht="18.75" customHeight="1">
      <c r="B195" s="309"/>
      <c r="C195" s="309"/>
      <c r="D195" s="309"/>
      <c r="E195" s="309"/>
      <c r="F195" s="309"/>
      <c r="G195" s="309"/>
      <c r="H195" s="309"/>
      <c r="I195" s="309"/>
      <c r="J195" s="309"/>
      <c r="K195" s="309"/>
    </row>
    <row r="196" ht="13.5">
      <c r="B196" s="288"/>
      <c r="C196" s="289"/>
      <c r="D196" s="289"/>
      <c r="E196" s="289"/>
      <c r="F196" s="289"/>
      <c r="G196" s="289"/>
      <c r="H196" s="289"/>
      <c r="I196" s="289"/>
      <c r="J196" s="289"/>
      <c r="K196" s="290"/>
    </row>
    <row r="197" ht="21">
      <c r="B197" s="291"/>
      <c r="C197" s="292" t="s">
        <v>1085</v>
      </c>
      <c r="D197" s="292"/>
      <c r="E197" s="292"/>
      <c r="F197" s="292"/>
      <c r="G197" s="292"/>
      <c r="H197" s="292"/>
      <c r="I197" s="292"/>
      <c r="J197" s="292"/>
      <c r="K197" s="293"/>
    </row>
    <row r="198" ht="25.5" customHeight="1">
      <c r="B198" s="291"/>
      <c r="C198" s="360" t="s">
        <v>1086</v>
      </c>
      <c r="D198" s="360"/>
      <c r="E198" s="360"/>
      <c r="F198" s="360" t="s">
        <v>1087</v>
      </c>
      <c r="G198" s="361"/>
      <c r="H198" s="360" t="s">
        <v>1088</v>
      </c>
      <c r="I198" s="360"/>
      <c r="J198" s="360"/>
      <c r="K198" s="293"/>
    </row>
    <row r="199" ht="5.25" customHeight="1">
      <c r="B199" s="324"/>
      <c r="C199" s="321"/>
      <c r="D199" s="321"/>
      <c r="E199" s="321"/>
      <c r="F199" s="321"/>
      <c r="G199" s="302"/>
      <c r="H199" s="321"/>
      <c r="I199" s="321"/>
      <c r="J199" s="321"/>
      <c r="K199" s="345"/>
    </row>
    <row r="200" ht="15" customHeight="1">
      <c r="B200" s="324"/>
      <c r="C200" s="302" t="s">
        <v>1078</v>
      </c>
      <c r="D200" s="302"/>
      <c r="E200" s="302"/>
      <c r="F200" s="323" t="s">
        <v>51</v>
      </c>
      <c r="G200" s="302"/>
      <c r="H200" s="302" t="s">
        <v>1089</v>
      </c>
      <c r="I200" s="302"/>
      <c r="J200" s="302"/>
      <c r="K200" s="345"/>
    </row>
    <row r="201" ht="15" customHeight="1">
      <c r="B201" s="324"/>
      <c r="C201" s="330"/>
      <c r="D201" s="302"/>
      <c r="E201" s="302"/>
      <c r="F201" s="323" t="s">
        <v>52</v>
      </c>
      <c r="G201" s="302"/>
      <c r="H201" s="302" t="s">
        <v>1090</v>
      </c>
      <c r="I201" s="302"/>
      <c r="J201" s="302"/>
      <c r="K201" s="345"/>
    </row>
    <row r="202" ht="15" customHeight="1">
      <c r="B202" s="324"/>
      <c r="C202" s="330"/>
      <c r="D202" s="302"/>
      <c r="E202" s="302"/>
      <c r="F202" s="323" t="s">
        <v>55</v>
      </c>
      <c r="G202" s="302"/>
      <c r="H202" s="302" t="s">
        <v>1091</v>
      </c>
      <c r="I202" s="302"/>
      <c r="J202" s="302"/>
      <c r="K202" s="345"/>
    </row>
    <row r="203" ht="15" customHeight="1">
      <c r="B203" s="324"/>
      <c r="C203" s="302"/>
      <c r="D203" s="302"/>
      <c r="E203" s="302"/>
      <c r="F203" s="323" t="s">
        <v>53</v>
      </c>
      <c r="G203" s="302"/>
      <c r="H203" s="302" t="s">
        <v>1092</v>
      </c>
      <c r="I203" s="302"/>
      <c r="J203" s="302"/>
      <c r="K203" s="345"/>
    </row>
    <row r="204" ht="15" customHeight="1">
      <c r="B204" s="324"/>
      <c r="C204" s="302"/>
      <c r="D204" s="302"/>
      <c r="E204" s="302"/>
      <c r="F204" s="323" t="s">
        <v>54</v>
      </c>
      <c r="G204" s="302"/>
      <c r="H204" s="302" t="s">
        <v>1093</v>
      </c>
      <c r="I204" s="302"/>
      <c r="J204" s="302"/>
      <c r="K204" s="345"/>
    </row>
    <row r="205" ht="15" customHeight="1">
      <c r="B205" s="324"/>
      <c r="C205" s="302"/>
      <c r="D205" s="302"/>
      <c r="E205" s="302"/>
      <c r="F205" s="323"/>
      <c r="G205" s="302"/>
      <c r="H205" s="302"/>
      <c r="I205" s="302"/>
      <c r="J205" s="302"/>
      <c r="K205" s="345"/>
    </row>
    <row r="206" ht="15" customHeight="1">
      <c r="B206" s="324"/>
      <c r="C206" s="302" t="s">
        <v>1034</v>
      </c>
      <c r="D206" s="302"/>
      <c r="E206" s="302"/>
      <c r="F206" s="323" t="s">
        <v>84</v>
      </c>
      <c r="G206" s="302"/>
      <c r="H206" s="302" t="s">
        <v>1094</v>
      </c>
      <c r="I206" s="302"/>
      <c r="J206" s="302"/>
      <c r="K206" s="345"/>
    </row>
    <row r="207" ht="15" customHeight="1">
      <c r="B207" s="324"/>
      <c r="C207" s="330"/>
      <c r="D207" s="302"/>
      <c r="E207" s="302"/>
      <c r="F207" s="323" t="s">
        <v>931</v>
      </c>
      <c r="G207" s="302"/>
      <c r="H207" s="302" t="s">
        <v>932</v>
      </c>
      <c r="I207" s="302"/>
      <c r="J207" s="302"/>
      <c r="K207" s="345"/>
    </row>
    <row r="208" ht="15" customHeight="1">
      <c r="B208" s="324"/>
      <c r="C208" s="302"/>
      <c r="D208" s="302"/>
      <c r="E208" s="302"/>
      <c r="F208" s="323" t="s">
        <v>929</v>
      </c>
      <c r="G208" s="302"/>
      <c r="H208" s="302" t="s">
        <v>1095</v>
      </c>
      <c r="I208" s="302"/>
      <c r="J208" s="302"/>
      <c r="K208" s="345"/>
    </row>
    <row r="209" ht="15" customHeight="1">
      <c r="B209" s="362"/>
      <c r="C209" s="330"/>
      <c r="D209" s="330"/>
      <c r="E209" s="330"/>
      <c r="F209" s="323" t="s">
        <v>933</v>
      </c>
      <c r="G209" s="308"/>
      <c r="H209" s="349" t="s">
        <v>934</v>
      </c>
      <c r="I209" s="349"/>
      <c r="J209" s="349"/>
      <c r="K209" s="363"/>
    </row>
    <row r="210" ht="15" customHeight="1">
      <c r="B210" s="362"/>
      <c r="C210" s="330"/>
      <c r="D210" s="330"/>
      <c r="E210" s="330"/>
      <c r="F210" s="323" t="s">
        <v>935</v>
      </c>
      <c r="G210" s="308"/>
      <c r="H210" s="349" t="s">
        <v>1096</v>
      </c>
      <c r="I210" s="349"/>
      <c r="J210" s="349"/>
      <c r="K210" s="363"/>
    </row>
    <row r="211" ht="15" customHeight="1">
      <c r="B211" s="362"/>
      <c r="C211" s="330"/>
      <c r="D211" s="330"/>
      <c r="E211" s="330"/>
      <c r="F211" s="364"/>
      <c r="G211" s="308"/>
      <c r="H211" s="365"/>
      <c r="I211" s="365"/>
      <c r="J211" s="365"/>
      <c r="K211" s="363"/>
    </row>
    <row r="212" ht="15" customHeight="1">
      <c r="B212" s="362"/>
      <c r="C212" s="302" t="s">
        <v>1058</v>
      </c>
      <c r="D212" s="330"/>
      <c r="E212" s="330"/>
      <c r="F212" s="323">
        <v>1</v>
      </c>
      <c r="G212" s="308"/>
      <c r="H212" s="349" t="s">
        <v>1097</v>
      </c>
      <c r="I212" s="349"/>
      <c r="J212" s="349"/>
      <c r="K212" s="363"/>
    </row>
    <row r="213" ht="15" customHeight="1">
      <c r="B213" s="362"/>
      <c r="C213" s="330"/>
      <c r="D213" s="330"/>
      <c r="E213" s="330"/>
      <c r="F213" s="323">
        <v>2</v>
      </c>
      <c r="G213" s="308"/>
      <c r="H213" s="349" t="s">
        <v>1098</v>
      </c>
      <c r="I213" s="349"/>
      <c r="J213" s="349"/>
      <c r="K213" s="363"/>
    </row>
    <row r="214" ht="15" customHeight="1">
      <c r="B214" s="362"/>
      <c r="C214" s="330"/>
      <c r="D214" s="330"/>
      <c r="E214" s="330"/>
      <c r="F214" s="323">
        <v>3</v>
      </c>
      <c r="G214" s="308"/>
      <c r="H214" s="349" t="s">
        <v>1099</v>
      </c>
      <c r="I214" s="349"/>
      <c r="J214" s="349"/>
      <c r="K214" s="363"/>
    </row>
    <row r="215" ht="15" customHeight="1">
      <c r="B215" s="362"/>
      <c r="C215" s="330"/>
      <c r="D215" s="330"/>
      <c r="E215" s="330"/>
      <c r="F215" s="323">
        <v>4</v>
      </c>
      <c r="G215" s="308"/>
      <c r="H215" s="349" t="s">
        <v>1100</v>
      </c>
      <c r="I215" s="349"/>
      <c r="J215" s="349"/>
      <c r="K215" s="363"/>
    </row>
    <row r="216" ht="12.75" customHeight="1">
      <c r="B216" s="366"/>
      <c r="C216" s="367"/>
      <c r="D216" s="367"/>
      <c r="E216" s="367"/>
      <c r="F216" s="367"/>
      <c r="G216" s="367"/>
      <c r="H216" s="367"/>
      <c r="I216" s="367"/>
      <c r="J216" s="367"/>
      <c r="K216" s="36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lenka-01\lenka</dc:creator>
  <cp:lastModifiedBy>lenka-01\lenka</cp:lastModifiedBy>
  <dcterms:created xsi:type="dcterms:W3CDTF">2018-06-22T09:07:02Z</dcterms:created>
  <dcterms:modified xsi:type="dcterms:W3CDTF">2018-06-22T09:07:11Z</dcterms:modified>
</cp:coreProperties>
</file>